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29" i="1" l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4" i="1"/>
  <c r="U20" i="1"/>
  <c r="Q20" i="1"/>
  <c r="M20" i="1"/>
  <c r="I20" i="1"/>
  <c r="H19" i="1"/>
  <c r="H20" i="1" s="1"/>
  <c r="W17" i="1"/>
  <c r="W19" i="1" s="1"/>
  <c r="V17" i="1"/>
  <c r="V19" i="1" s="1"/>
  <c r="U17" i="1"/>
  <c r="U19" i="1" s="1"/>
  <c r="S17" i="1"/>
  <c r="S19" i="1" s="1"/>
  <c r="R17" i="1"/>
  <c r="R19" i="1" s="1"/>
  <c r="Q17" i="1"/>
  <c r="Q19" i="1" s="1"/>
  <c r="O17" i="1"/>
  <c r="O19" i="1" s="1"/>
  <c r="N17" i="1"/>
  <c r="N19" i="1" s="1"/>
  <c r="M17" i="1"/>
  <c r="M19" i="1" s="1"/>
  <c r="K17" i="1"/>
  <c r="K19" i="1" s="1"/>
  <c r="J17" i="1"/>
  <c r="J19" i="1" s="1"/>
  <c r="I17" i="1"/>
  <c r="I19" i="1" s="1"/>
  <c r="H17" i="1"/>
  <c r="G17" i="1"/>
  <c r="G19" i="1" s="1"/>
  <c r="G20" i="1" s="1"/>
  <c r="E17" i="1"/>
  <c r="E19" i="1" s="1"/>
  <c r="W16" i="1"/>
  <c r="V16" i="1"/>
  <c r="U16" i="1"/>
  <c r="T16" i="1"/>
  <c r="S16" i="1"/>
  <c r="R16" i="1"/>
  <c r="Q16" i="1"/>
  <c r="O16" i="1"/>
  <c r="N16" i="1"/>
  <c r="M16" i="1"/>
  <c r="K16" i="1"/>
  <c r="J16" i="1"/>
  <c r="I16" i="1"/>
  <c r="H16" i="1"/>
  <c r="H21" i="1" s="1"/>
  <c r="G16" i="1"/>
  <c r="E16" i="1"/>
  <c r="E24" i="1" s="1"/>
  <c r="D16" i="1"/>
  <c r="H12" i="1"/>
  <c r="H14" i="1" s="1"/>
  <c r="G12" i="1"/>
  <c r="G14" i="1" s="1"/>
  <c r="T11" i="1"/>
  <c r="W10" i="1"/>
  <c r="W12" i="1" s="1"/>
  <c r="V10" i="1"/>
  <c r="U10" i="1"/>
  <c r="U12" i="1" s="1"/>
  <c r="T10" i="1"/>
  <c r="S10" i="1"/>
  <c r="S12" i="1" s="1"/>
  <c r="R10" i="1"/>
  <c r="R12" i="1" s="1"/>
  <c r="Q10" i="1"/>
  <c r="Q12" i="1" s="1"/>
  <c r="O10" i="1"/>
  <c r="O12" i="1" s="1"/>
  <c r="N10" i="1"/>
  <c r="N12" i="1" s="1"/>
  <c r="M10" i="1"/>
  <c r="M12" i="1" s="1"/>
  <c r="K10" i="1"/>
  <c r="K12" i="1" s="1"/>
  <c r="J10" i="1"/>
  <c r="I10" i="1"/>
  <c r="I12" i="1" s="1"/>
  <c r="H10" i="1"/>
  <c r="H11" i="1" s="1"/>
  <c r="G10" i="1"/>
  <c r="G11" i="1" s="1"/>
  <c r="E10" i="1"/>
  <c r="E11" i="1" s="1"/>
  <c r="C10" i="1"/>
  <c r="C12" i="1" s="1"/>
  <c r="C14" i="1" s="1"/>
  <c r="X8" i="1"/>
  <c r="X17" i="1" s="1"/>
  <c r="T8" i="1"/>
  <c r="T17" i="1" s="1"/>
  <c r="P8" i="1"/>
  <c r="L8" i="1"/>
  <c r="Y8" i="1" s="1"/>
  <c r="Y17" i="1" s="1"/>
  <c r="X7" i="1"/>
  <c r="X16" i="1" s="1"/>
  <c r="T7" i="1"/>
  <c r="P7" i="1"/>
  <c r="P16" i="1" s="1"/>
  <c r="L7" i="1"/>
  <c r="P11" i="1" l="1"/>
  <c r="P10" i="1"/>
  <c r="P17" i="1"/>
  <c r="I14" i="1"/>
  <c r="L12" i="1"/>
  <c r="I21" i="1"/>
  <c r="N14" i="1"/>
  <c r="N21" i="1"/>
  <c r="S21" i="1"/>
  <c r="S14" i="1"/>
  <c r="W21" i="1"/>
  <c r="W14" i="1"/>
  <c r="N11" i="1"/>
  <c r="T20" i="1"/>
  <c r="T19" i="1"/>
  <c r="J12" i="1"/>
  <c r="L10" i="1"/>
  <c r="Y10" i="1" s="1"/>
  <c r="Y11" i="1" s="1"/>
  <c r="Z11" i="1" s="1"/>
  <c r="AA11" i="1" s="1"/>
  <c r="AB11" i="1" s="1"/>
  <c r="O21" i="1"/>
  <c r="O14" i="1"/>
  <c r="R11" i="1"/>
  <c r="E12" i="1"/>
  <c r="Y7" i="1"/>
  <c r="X20" i="1"/>
  <c r="X19" i="1"/>
  <c r="K21" i="1"/>
  <c r="K14" i="1"/>
  <c r="Q14" i="1"/>
  <c r="T12" i="1"/>
  <c r="Q21" i="1"/>
  <c r="U14" i="1"/>
  <c r="U21" i="1"/>
  <c r="Z17" i="1"/>
  <c r="AA17" i="1" s="1"/>
  <c r="AB17" i="1" s="1"/>
  <c r="Y19" i="1"/>
  <c r="Z19" i="1" s="1"/>
  <c r="AA19" i="1" s="1"/>
  <c r="AB19" i="1" s="1"/>
  <c r="Z8" i="1"/>
  <c r="M14" i="1"/>
  <c r="M21" i="1"/>
  <c r="P12" i="1"/>
  <c r="R14" i="1"/>
  <c r="R21" i="1"/>
  <c r="X10" i="1"/>
  <c r="X11" i="1" s="1"/>
  <c r="V12" i="1"/>
  <c r="X12" i="1" s="1"/>
  <c r="J11" i="1"/>
  <c r="V11" i="1"/>
  <c r="H24" i="1"/>
  <c r="H23" i="1"/>
  <c r="H26" i="1" s="1"/>
  <c r="K11" i="1"/>
  <c r="O11" i="1"/>
  <c r="S11" i="1"/>
  <c r="W11" i="1"/>
  <c r="L17" i="1"/>
  <c r="E20" i="1"/>
  <c r="J20" i="1"/>
  <c r="N20" i="1"/>
  <c r="R20" i="1"/>
  <c r="V20" i="1"/>
  <c r="L11" i="1"/>
  <c r="L16" i="1"/>
  <c r="K20" i="1"/>
  <c r="O20" i="1"/>
  <c r="S20" i="1"/>
  <c r="W20" i="1"/>
  <c r="G21" i="1"/>
  <c r="C11" i="1"/>
  <c r="I11" i="1"/>
  <c r="M11" i="1"/>
  <c r="Q11" i="1"/>
  <c r="U11" i="1"/>
  <c r="X21" i="1" l="1"/>
  <c r="X14" i="1"/>
  <c r="K26" i="1"/>
  <c r="K24" i="1"/>
  <c r="K23" i="1"/>
  <c r="E14" i="1"/>
  <c r="E21" i="1"/>
  <c r="G24" i="1"/>
  <c r="G23" i="1"/>
  <c r="G26" i="1" s="1"/>
  <c r="L20" i="1"/>
  <c r="L19" i="1"/>
  <c r="AA8" i="1"/>
  <c r="Z10" i="1"/>
  <c r="T21" i="1"/>
  <c r="T14" i="1"/>
  <c r="J14" i="1"/>
  <c r="J21" i="1"/>
  <c r="N26" i="1"/>
  <c r="N24" i="1"/>
  <c r="N23" i="1"/>
  <c r="V14" i="1"/>
  <c r="V21" i="1"/>
  <c r="P21" i="1"/>
  <c r="P14" i="1"/>
  <c r="U24" i="1"/>
  <c r="U23" i="1"/>
  <c r="U26" i="1"/>
  <c r="W26" i="1"/>
  <c r="W24" i="1"/>
  <c r="W23" i="1"/>
  <c r="P20" i="1"/>
  <c r="P19" i="1"/>
  <c r="M24" i="1"/>
  <c r="M23" i="1"/>
  <c r="M26" i="1"/>
  <c r="Y16" i="1"/>
  <c r="Z7" i="1"/>
  <c r="AA7" i="1" s="1"/>
  <c r="AB7" i="1" s="1"/>
  <c r="O26" i="1"/>
  <c r="O24" i="1"/>
  <c r="O23" i="1"/>
  <c r="I24" i="1"/>
  <c r="I23" i="1"/>
  <c r="I26" i="1"/>
  <c r="R26" i="1"/>
  <c r="R24" i="1"/>
  <c r="R23" i="1"/>
  <c r="Q24" i="1"/>
  <c r="Q23" i="1"/>
  <c r="Q26" i="1"/>
  <c r="S26" i="1"/>
  <c r="S24" i="1"/>
  <c r="S23" i="1"/>
  <c r="L21" i="1"/>
  <c r="Y12" i="1"/>
  <c r="L14" i="1"/>
  <c r="Y14" i="1" s="1"/>
  <c r="L24" i="1" l="1"/>
  <c r="L23" i="1"/>
  <c r="L26" i="1"/>
  <c r="J26" i="1"/>
  <c r="J23" i="1"/>
  <c r="J24" i="1"/>
  <c r="X24" i="1"/>
  <c r="X23" i="1"/>
  <c r="X26" i="1"/>
  <c r="Z16" i="1"/>
  <c r="AA16" i="1" s="1"/>
  <c r="AB16" i="1" s="1"/>
  <c r="Y20" i="1"/>
  <c r="AB8" i="1"/>
  <c r="AB10" i="1" s="1"/>
  <c r="AA10" i="1"/>
  <c r="P24" i="1"/>
  <c r="P23" i="1"/>
  <c r="P26" i="1"/>
  <c r="E26" i="1"/>
  <c r="E23" i="1"/>
  <c r="Z12" i="1"/>
  <c r="Y21" i="1"/>
  <c r="V26" i="1"/>
  <c r="V24" i="1"/>
  <c r="V23" i="1"/>
  <c r="T24" i="1"/>
  <c r="T23" i="1"/>
  <c r="T26" i="1"/>
  <c r="Y24" i="1" l="1"/>
  <c r="Y23" i="1"/>
  <c r="Y26" i="1"/>
  <c r="Z26" i="1" s="1"/>
  <c r="AA26" i="1" s="1"/>
  <c r="AB26" i="1" s="1"/>
  <c r="Z21" i="1"/>
  <c r="Z14" i="1"/>
  <c r="AA12" i="1"/>
  <c r="AA21" i="1" l="1"/>
  <c r="Z24" i="1"/>
  <c r="Z23" i="1"/>
  <c r="AB12" i="1"/>
  <c r="AB14" i="1" s="1"/>
  <c r="AA14" i="1"/>
  <c r="AB21" i="1" l="1"/>
  <c r="AA24" i="1"/>
  <c r="AA23" i="1"/>
  <c r="AB24" i="1" l="1"/>
  <c r="AB23" i="1"/>
</calcChain>
</file>

<file path=xl/sharedStrings.xml><?xml version="1.0" encoding="utf-8"?>
<sst xmlns="http://schemas.openxmlformats.org/spreadsheetml/2006/main" count="75" uniqueCount="63">
  <si>
    <t>Предложения по технологическому расходу электроэнергии (мощности) - потерям в электрических сетях на 2021 г. ООО "КВЭП"</t>
  </si>
  <si>
    <t>№ п/п</t>
  </si>
  <si>
    <t>Наименование</t>
  </si>
  <si>
    <t>Факт 2013 г</t>
  </si>
  <si>
    <t>План 2018 год</t>
  </si>
  <si>
    <t>Факт 2018 год</t>
  </si>
  <si>
    <t>Утв. на 2019 год</t>
  </si>
  <si>
    <t>Факт 2019 год</t>
  </si>
  <si>
    <t>Утв. на 2020 год</t>
  </si>
  <si>
    <t>План 2021  Январь</t>
  </si>
  <si>
    <t>План 2021  Февраль</t>
  </si>
  <si>
    <t>План 2021  Март</t>
  </si>
  <si>
    <t>I квартал</t>
  </si>
  <si>
    <t>План 2021  Апрель</t>
  </si>
  <si>
    <t>План 2021  Май</t>
  </si>
  <si>
    <t>План 2021  Июнь</t>
  </si>
  <si>
    <t>II квартал</t>
  </si>
  <si>
    <t>План 2021  Июль</t>
  </si>
  <si>
    <t>План 2021  Август</t>
  </si>
  <si>
    <t>План 2021  Сентябрь</t>
  </si>
  <si>
    <t>III квартал</t>
  </si>
  <si>
    <t>План 2021  Октябрь</t>
  </si>
  <si>
    <t>План 2021  Ноябрь</t>
  </si>
  <si>
    <t>План 2021  Декабрь</t>
  </si>
  <si>
    <t>IV квартал</t>
  </si>
  <si>
    <t>План 2021 год</t>
  </si>
  <si>
    <t>План 2022 год</t>
  </si>
  <si>
    <t>План 2023 год</t>
  </si>
  <si>
    <t>План 2024 год</t>
  </si>
  <si>
    <t>Электроэнергия</t>
  </si>
  <si>
    <t>1.</t>
  </si>
  <si>
    <t>Поступление в сеть</t>
  </si>
  <si>
    <t>2.</t>
  </si>
  <si>
    <t>Потери в электрической сети в т.ч. относимые на :</t>
  </si>
  <si>
    <t>2.1.</t>
  </si>
  <si>
    <t>относимые на собственное потребление</t>
  </si>
  <si>
    <t>2.2.</t>
  </si>
  <si>
    <t>относимые на передачу сторонным потребителям (субабонентам)</t>
  </si>
  <si>
    <t>3.</t>
  </si>
  <si>
    <t>Относительные потери</t>
  </si>
  <si>
    <t>4.</t>
  </si>
  <si>
    <t>Отпуск из сети (полезный отпуск) в т.ч. на</t>
  </si>
  <si>
    <t>4.1.</t>
  </si>
  <si>
    <t>собственное потребление</t>
  </si>
  <si>
    <t>4.2.</t>
  </si>
  <si>
    <t>передачу сторонным потребителям (субабонентам)</t>
  </si>
  <si>
    <t>Мощность</t>
  </si>
  <si>
    <t>6.1.</t>
  </si>
  <si>
    <t>6.2.</t>
  </si>
  <si>
    <t>8.1.</t>
  </si>
  <si>
    <t>8.2.</t>
  </si>
  <si>
    <t>Заявленная мощность</t>
  </si>
  <si>
    <t>9.1.</t>
  </si>
  <si>
    <t>9.2.</t>
  </si>
  <si>
    <t>Присоединенная мощность</t>
  </si>
  <si>
    <t>10.1.</t>
  </si>
  <si>
    <t>10.2.</t>
  </si>
  <si>
    <t>Генеральный директор</t>
  </si>
  <si>
    <t>В.В. Любич</t>
  </si>
  <si>
    <t>Главный инженер</t>
  </si>
  <si>
    <t>Ф.В. Симко</t>
  </si>
  <si>
    <t>Экономист</t>
  </si>
  <si>
    <t>Е.В. Кривнева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</si>
</sst>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"/>
    <numFmt numFmtId="167" formatCode="0.0000"/>
  </numFmts>
  <fonts count="1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5"/>
      <name val="Arial Cyr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164" fontId="6" fillId="0" borderId="0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distributed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/>
    <xf numFmtId="2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16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3" xfId="0" applyFont="1" applyFill="1" applyBorder="1" applyAlignment="1">
      <alignment vertical="distributed"/>
    </xf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/>
    <xf numFmtId="164" fontId="10" fillId="2" borderId="1" xfId="0" applyNumberFormat="1" applyFont="1" applyFill="1" applyBorder="1"/>
    <xf numFmtId="2" fontId="11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2" fontId="2" fillId="2" borderId="0" xfId="0" applyNumberFormat="1" applyFont="1" applyFill="1" applyBorder="1"/>
    <xf numFmtId="2" fontId="1" fillId="2" borderId="0" xfId="0" applyNumberFormat="1" applyFont="1" applyFill="1" applyBorder="1"/>
    <xf numFmtId="0" fontId="12" fillId="0" borderId="0" xfId="0" applyFont="1" applyFill="1"/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4" fillId="0" borderId="0" xfId="0" applyFont="1" applyFill="1" applyBorder="1"/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/>
    <xf numFmtId="2" fontId="14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left" vertical="distributed"/>
    </xf>
  </cellXfs>
  <cellStyles count="2">
    <cellStyle name="Обычный" xfId="0" builtinId="0"/>
    <cellStyle name="Обычный_Tarif_2002 год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selection activeCell="AE5" sqref="AE5"/>
    </sheetView>
  </sheetViews>
  <sheetFormatPr defaultRowHeight="15" x14ac:dyDescent="0.25"/>
  <cols>
    <col min="1" max="1" width="6.140625" style="1" customWidth="1"/>
    <col min="2" max="2" width="28.42578125" style="1" customWidth="1"/>
    <col min="3" max="3" width="7.5703125" style="2" hidden="1" customWidth="1"/>
    <col min="4" max="4" width="8.85546875" style="2" hidden="1" customWidth="1"/>
    <col min="5" max="5" width="9.140625" style="2" hidden="1" customWidth="1"/>
    <col min="6" max="8" width="9.28515625" style="2" customWidth="1"/>
    <col min="9" max="11" width="9.28515625" style="3" customWidth="1"/>
    <col min="12" max="12" width="9.28515625" style="2" customWidth="1"/>
    <col min="13" max="15" width="9.28515625" style="3" customWidth="1"/>
    <col min="16" max="16" width="9.28515625" style="2" customWidth="1"/>
    <col min="17" max="19" width="9.28515625" style="3" customWidth="1"/>
    <col min="20" max="20" width="9.28515625" style="2" customWidth="1"/>
    <col min="21" max="23" width="9.28515625" style="3" customWidth="1"/>
    <col min="24" max="25" width="9.28515625" style="2" customWidth="1"/>
    <col min="26" max="26" width="9.42578125" style="2" hidden="1" customWidth="1"/>
    <col min="27" max="27" width="9.85546875" style="2" hidden="1" customWidth="1"/>
    <col min="28" max="28" width="1.140625" style="2" hidden="1" customWidth="1"/>
    <col min="29" max="256" width="9.140625" style="1"/>
    <col min="257" max="257" width="6.140625" style="1" customWidth="1"/>
    <col min="258" max="258" width="28.42578125" style="1" customWidth="1"/>
    <col min="259" max="261" width="0" style="1" hidden="1" customWidth="1"/>
    <col min="262" max="281" width="9.28515625" style="1" customWidth="1"/>
    <col min="282" max="284" width="0" style="1" hidden="1" customWidth="1"/>
    <col min="285" max="512" width="9.140625" style="1"/>
    <col min="513" max="513" width="6.140625" style="1" customWidth="1"/>
    <col min="514" max="514" width="28.42578125" style="1" customWidth="1"/>
    <col min="515" max="517" width="0" style="1" hidden="1" customWidth="1"/>
    <col min="518" max="537" width="9.28515625" style="1" customWidth="1"/>
    <col min="538" max="540" width="0" style="1" hidden="1" customWidth="1"/>
    <col min="541" max="768" width="9.140625" style="1"/>
    <col min="769" max="769" width="6.140625" style="1" customWidth="1"/>
    <col min="770" max="770" width="28.42578125" style="1" customWidth="1"/>
    <col min="771" max="773" width="0" style="1" hidden="1" customWidth="1"/>
    <col min="774" max="793" width="9.28515625" style="1" customWidth="1"/>
    <col min="794" max="796" width="0" style="1" hidden="1" customWidth="1"/>
    <col min="797" max="1024" width="9.140625" style="1"/>
    <col min="1025" max="1025" width="6.140625" style="1" customWidth="1"/>
    <col min="1026" max="1026" width="28.42578125" style="1" customWidth="1"/>
    <col min="1027" max="1029" width="0" style="1" hidden="1" customWidth="1"/>
    <col min="1030" max="1049" width="9.28515625" style="1" customWidth="1"/>
    <col min="1050" max="1052" width="0" style="1" hidden="1" customWidth="1"/>
    <col min="1053" max="1280" width="9.140625" style="1"/>
    <col min="1281" max="1281" width="6.140625" style="1" customWidth="1"/>
    <col min="1282" max="1282" width="28.42578125" style="1" customWidth="1"/>
    <col min="1283" max="1285" width="0" style="1" hidden="1" customWidth="1"/>
    <col min="1286" max="1305" width="9.28515625" style="1" customWidth="1"/>
    <col min="1306" max="1308" width="0" style="1" hidden="1" customWidth="1"/>
    <col min="1309" max="1536" width="9.140625" style="1"/>
    <col min="1537" max="1537" width="6.140625" style="1" customWidth="1"/>
    <col min="1538" max="1538" width="28.42578125" style="1" customWidth="1"/>
    <col min="1539" max="1541" width="0" style="1" hidden="1" customWidth="1"/>
    <col min="1542" max="1561" width="9.28515625" style="1" customWidth="1"/>
    <col min="1562" max="1564" width="0" style="1" hidden="1" customWidth="1"/>
    <col min="1565" max="1792" width="9.140625" style="1"/>
    <col min="1793" max="1793" width="6.140625" style="1" customWidth="1"/>
    <col min="1794" max="1794" width="28.42578125" style="1" customWidth="1"/>
    <col min="1795" max="1797" width="0" style="1" hidden="1" customWidth="1"/>
    <col min="1798" max="1817" width="9.28515625" style="1" customWidth="1"/>
    <col min="1818" max="1820" width="0" style="1" hidden="1" customWidth="1"/>
    <col min="1821" max="2048" width="9.140625" style="1"/>
    <col min="2049" max="2049" width="6.140625" style="1" customWidth="1"/>
    <col min="2050" max="2050" width="28.42578125" style="1" customWidth="1"/>
    <col min="2051" max="2053" width="0" style="1" hidden="1" customWidth="1"/>
    <col min="2054" max="2073" width="9.28515625" style="1" customWidth="1"/>
    <col min="2074" max="2076" width="0" style="1" hidden="1" customWidth="1"/>
    <col min="2077" max="2304" width="9.140625" style="1"/>
    <col min="2305" max="2305" width="6.140625" style="1" customWidth="1"/>
    <col min="2306" max="2306" width="28.42578125" style="1" customWidth="1"/>
    <col min="2307" max="2309" width="0" style="1" hidden="1" customWidth="1"/>
    <col min="2310" max="2329" width="9.28515625" style="1" customWidth="1"/>
    <col min="2330" max="2332" width="0" style="1" hidden="1" customWidth="1"/>
    <col min="2333" max="2560" width="9.140625" style="1"/>
    <col min="2561" max="2561" width="6.140625" style="1" customWidth="1"/>
    <col min="2562" max="2562" width="28.42578125" style="1" customWidth="1"/>
    <col min="2563" max="2565" width="0" style="1" hidden="1" customWidth="1"/>
    <col min="2566" max="2585" width="9.28515625" style="1" customWidth="1"/>
    <col min="2586" max="2588" width="0" style="1" hidden="1" customWidth="1"/>
    <col min="2589" max="2816" width="9.140625" style="1"/>
    <col min="2817" max="2817" width="6.140625" style="1" customWidth="1"/>
    <col min="2818" max="2818" width="28.42578125" style="1" customWidth="1"/>
    <col min="2819" max="2821" width="0" style="1" hidden="1" customWidth="1"/>
    <col min="2822" max="2841" width="9.28515625" style="1" customWidth="1"/>
    <col min="2842" max="2844" width="0" style="1" hidden="1" customWidth="1"/>
    <col min="2845" max="3072" width="9.140625" style="1"/>
    <col min="3073" max="3073" width="6.140625" style="1" customWidth="1"/>
    <col min="3074" max="3074" width="28.42578125" style="1" customWidth="1"/>
    <col min="3075" max="3077" width="0" style="1" hidden="1" customWidth="1"/>
    <col min="3078" max="3097" width="9.28515625" style="1" customWidth="1"/>
    <col min="3098" max="3100" width="0" style="1" hidden="1" customWidth="1"/>
    <col min="3101" max="3328" width="9.140625" style="1"/>
    <col min="3329" max="3329" width="6.140625" style="1" customWidth="1"/>
    <col min="3330" max="3330" width="28.42578125" style="1" customWidth="1"/>
    <col min="3331" max="3333" width="0" style="1" hidden="1" customWidth="1"/>
    <col min="3334" max="3353" width="9.28515625" style="1" customWidth="1"/>
    <col min="3354" max="3356" width="0" style="1" hidden="1" customWidth="1"/>
    <col min="3357" max="3584" width="9.140625" style="1"/>
    <col min="3585" max="3585" width="6.140625" style="1" customWidth="1"/>
    <col min="3586" max="3586" width="28.42578125" style="1" customWidth="1"/>
    <col min="3587" max="3589" width="0" style="1" hidden="1" customWidth="1"/>
    <col min="3590" max="3609" width="9.28515625" style="1" customWidth="1"/>
    <col min="3610" max="3612" width="0" style="1" hidden="1" customWidth="1"/>
    <col min="3613" max="3840" width="9.140625" style="1"/>
    <col min="3841" max="3841" width="6.140625" style="1" customWidth="1"/>
    <col min="3842" max="3842" width="28.42578125" style="1" customWidth="1"/>
    <col min="3843" max="3845" width="0" style="1" hidden="1" customWidth="1"/>
    <col min="3846" max="3865" width="9.28515625" style="1" customWidth="1"/>
    <col min="3866" max="3868" width="0" style="1" hidden="1" customWidth="1"/>
    <col min="3869" max="4096" width="9.140625" style="1"/>
    <col min="4097" max="4097" width="6.140625" style="1" customWidth="1"/>
    <col min="4098" max="4098" width="28.42578125" style="1" customWidth="1"/>
    <col min="4099" max="4101" width="0" style="1" hidden="1" customWidth="1"/>
    <col min="4102" max="4121" width="9.28515625" style="1" customWidth="1"/>
    <col min="4122" max="4124" width="0" style="1" hidden="1" customWidth="1"/>
    <col min="4125" max="4352" width="9.140625" style="1"/>
    <col min="4353" max="4353" width="6.140625" style="1" customWidth="1"/>
    <col min="4354" max="4354" width="28.42578125" style="1" customWidth="1"/>
    <col min="4355" max="4357" width="0" style="1" hidden="1" customWidth="1"/>
    <col min="4358" max="4377" width="9.28515625" style="1" customWidth="1"/>
    <col min="4378" max="4380" width="0" style="1" hidden="1" customWidth="1"/>
    <col min="4381" max="4608" width="9.140625" style="1"/>
    <col min="4609" max="4609" width="6.140625" style="1" customWidth="1"/>
    <col min="4610" max="4610" width="28.42578125" style="1" customWidth="1"/>
    <col min="4611" max="4613" width="0" style="1" hidden="1" customWidth="1"/>
    <col min="4614" max="4633" width="9.28515625" style="1" customWidth="1"/>
    <col min="4634" max="4636" width="0" style="1" hidden="1" customWidth="1"/>
    <col min="4637" max="4864" width="9.140625" style="1"/>
    <col min="4865" max="4865" width="6.140625" style="1" customWidth="1"/>
    <col min="4866" max="4866" width="28.42578125" style="1" customWidth="1"/>
    <col min="4867" max="4869" width="0" style="1" hidden="1" customWidth="1"/>
    <col min="4870" max="4889" width="9.28515625" style="1" customWidth="1"/>
    <col min="4890" max="4892" width="0" style="1" hidden="1" customWidth="1"/>
    <col min="4893" max="5120" width="9.140625" style="1"/>
    <col min="5121" max="5121" width="6.140625" style="1" customWidth="1"/>
    <col min="5122" max="5122" width="28.42578125" style="1" customWidth="1"/>
    <col min="5123" max="5125" width="0" style="1" hidden="1" customWidth="1"/>
    <col min="5126" max="5145" width="9.28515625" style="1" customWidth="1"/>
    <col min="5146" max="5148" width="0" style="1" hidden="1" customWidth="1"/>
    <col min="5149" max="5376" width="9.140625" style="1"/>
    <col min="5377" max="5377" width="6.140625" style="1" customWidth="1"/>
    <col min="5378" max="5378" width="28.42578125" style="1" customWidth="1"/>
    <col min="5379" max="5381" width="0" style="1" hidden="1" customWidth="1"/>
    <col min="5382" max="5401" width="9.28515625" style="1" customWidth="1"/>
    <col min="5402" max="5404" width="0" style="1" hidden="1" customWidth="1"/>
    <col min="5405" max="5632" width="9.140625" style="1"/>
    <col min="5633" max="5633" width="6.140625" style="1" customWidth="1"/>
    <col min="5634" max="5634" width="28.42578125" style="1" customWidth="1"/>
    <col min="5635" max="5637" width="0" style="1" hidden="1" customWidth="1"/>
    <col min="5638" max="5657" width="9.28515625" style="1" customWidth="1"/>
    <col min="5658" max="5660" width="0" style="1" hidden="1" customWidth="1"/>
    <col min="5661" max="5888" width="9.140625" style="1"/>
    <col min="5889" max="5889" width="6.140625" style="1" customWidth="1"/>
    <col min="5890" max="5890" width="28.42578125" style="1" customWidth="1"/>
    <col min="5891" max="5893" width="0" style="1" hidden="1" customWidth="1"/>
    <col min="5894" max="5913" width="9.28515625" style="1" customWidth="1"/>
    <col min="5914" max="5916" width="0" style="1" hidden="1" customWidth="1"/>
    <col min="5917" max="6144" width="9.140625" style="1"/>
    <col min="6145" max="6145" width="6.140625" style="1" customWidth="1"/>
    <col min="6146" max="6146" width="28.42578125" style="1" customWidth="1"/>
    <col min="6147" max="6149" width="0" style="1" hidden="1" customWidth="1"/>
    <col min="6150" max="6169" width="9.28515625" style="1" customWidth="1"/>
    <col min="6170" max="6172" width="0" style="1" hidden="1" customWidth="1"/>
    <col min="6173" max="6400" width="9.140625" style="1"/>
    <col min="6401" max="6401" width="6.140625" style="1" customWidth="1"/>
    <col min="6402" max="6402" width="28.42578125" style="1" customWidth="1"/>
    <col min="6403" max="6405" width="0" style="1" hidden="1" customWidth="1"/>
    <col min="6406" max="6425" width="9.28515625" style="1" customWidth="1"/>
    <col min="6426" max="6428" width="0" style="1" hidden="1" customWidth="1"/>
    <col min="6429" max="6656" width="9.140625" style="1"/>
    <col min="6657" max="6657" width="6.140625" style="1" customWidth="1"/>
    <col min="6658" max="6658" width="28.42578125" style="1" customWidth="1"/>
    <col min="6659" max="6661" width="0" style="1" hidden="1" customWidth="1"/>
    <col min="6662" max="6681" width="9.28515625" style="1" customWidth="1"/>
    <col min="6682" max="6684" width="0" style="1" hidden="1" customWidth="1"/>
    <col min="6685" max="6912" width="9.140625" style="1"/>
    <col min="6913" max="6913" width="6.140625" style="1" customWidth="1"/>
    <col min="6914" max="6914" width="28.42578125" style="1" customWidth="1"/>
    <col min="6915" max="6917" width="0" style="1" hidden="1" customWidth="1"/>
    <col min="6918" max="6937" width="9.28515625" style="1" customWidth="1"/>
    <col min="6938" max="6940" width="0" style="1" hidden="1" customWidth="1"/>
    <col min="6941" max="7168" width="9.140625" style="1"/>
    <col min="7169" max="7169" width="6.140625" style="1" customWidth="1"/>
    <col min="7170" max="7170" width="28.42578125" style="1" customWidth="1"/>
    <col min="7171" max="7173" width="0" style="1" hidden="1" customWidth="1"/>
    <col min="7174" max="7193" width="9.28515625" style="1" customWidth="1"/>
    <col min="7194" max="7196" width="0" style="1" hidden="1" customWidth="1"/>
    <col min="7197" max="7424" width="9.140625" style="1"/>
    <col min="7425" max="7425" width="6.140625" style="1" customWidth="1"/>
    <col min="7426" max="7426" width="28.42578125" style="1" customWidth="1"/>
    <col min="7427" max="7429" width="0" style="1" hidden="1" customWidth="1"/>
    <col min="7430" max="7449" width="9.28515625" style="1" customWidth="1"/>
    <col min="7450" max="7452" width="0" style="1" hidden="1" customWidth="1"/>
    <col min="7453" max="7680" width="9.140625" style="1"/>
    <col min="7681" max="7681" width="6.140625" style="1" customWidth="1"/>
    <col min="7682" max="7682" width="28.42578125" style="1" customWidth="1"/>
    <col min="7683" max="7685" width="0" style="1" hidden="1" customWidth="1"/>
    <col min="7686" max="7705" width="9.28515625" style="1" customWidth="1"/>
    <col min="7706" max="7708" width="0" style="1" hidden="1" customWidth="1"/>
    <col min="7709" max="7936" width="9.140625" style="1"/>
    <col min="7937" max="7937" width="6.140625" style="1" customWidth="1"/>
    <col min="7938" max="7938" width="28.42578125" style="1" customWidth="1"/>
    <col min="7939" max="7941" width="0" style="1" hidden="1" customWidth="1"/>
    <col min="7942" max="7961" width="9.28515625" style="1" customWidth="1"/>
    <col min="7962" max="7964" width="0" style="1" hidden="1" customWidth="1"/>
    <col min="7965" max="8192" width="9.140625" style="1"/>
    <col min="8193" max="8193" width="6.140625" style="1" customWidth="1"/>
    <col min="8194" max="8194" width="28.42578125" style="1" customWidth="1"/>
    <col min="8195" max="8197" width="0" style="1" hidden="1" customWidth="1"/>
    <col min="8198" max="8217" width="9.28515625" style="1" customWidth="1"/>
    <col min="8218" max="8220" width="0" style="1" hidden="1" customWidth="1"/>
    <col min="8221" max="8448" width="9.140625" style="1"/>
    <col min="8449" max="8449" width="6.140625" style="1" customWidth="1"/>
    <col min="8450" max="8450" width="28.42578125" style="1" customWidth="1"/>
    <col min="8451" max="8453" width="0" style="1" hidden="1" customWidth="1"/>
    <col min="8454" max="8473" width="9.28515625" style="1" customWidth="1"/>
    <col min="8474" max="8476" width="0" style="1" hidden="1" customWidth="1"/>
    <col min="8477" max="8704" width="9.140625" style="1"/>
    <col min="8705" max="8705" width="6.140625" style="1" customWidth="1"/>
    <col min="8706" max="8706" width="28.42578125" style="1" customWidth="1"/>
    <col min="8707" max="8709" width="0" style="1" hidden="1" customWidth="1"/>
    <col min="8710" max="8729" width="9.28515625" style="1" customWidth="1"/>
    <col min="8730" max="8732" width="0" style="1" hidden="1" customWidth="1"/>
    <col min="8733" max="8960" width="9.140625" style="1"/>
    <col min="8961" max="8961" width="6.140625" style="1" customWidth="1"/>
    <col min="8962" max="8962" width="28.42578125" style="1" customWidth="1"/>
    <col min="8963" max="8965" width="0" style="1" hidden="1" customWidth="1"/>
    <col min="8966" max="8985" width="9.28515625" style="1" customWidth="1"/>
    <col min="8986" max="8988" width="0" style="1" hidden="1" customWidth="1"/>
    <col min="8989" max="9216" width="9.140625" style="1"/>
    <col min="9217" max="9217" width="6.140625" style="1" customWidth="1"/>
    <col min="9218" max="9218" width="28.42578125" style="1" customWidth="1"/>
    <col min="9219" max="9221" width="0" style="1" hidden="1" customWidth="1"/>
    <col min="9222" max="9241" width="9.28515625" style="1" customWidth="1"/>
    <col min="9242" max="9244" width="0" style="1" hidden="1" customWidth="1"/>
    <col min="9245" max="9472" width="9.140625" style="1"/>
    <col min="9473" max="9473" width="6.140625" style="1" customWidth="1"/>
    <col min="9474" max="9474" width="28.42578125" style="1" customWidth="1"/>
    <col min="9475" max="9477" width="0" style="1" hidden="1" customWidth="1"/>
    <col min="9478" max="9497" width="9.28515625" style="1" customWidth="1"/>
    <col min="9498" max="9500" width="0" style="1" hidden="1" customWidth="1"/>
    <col min="9501" max="9728" width="9.140625" style="1"/>
    <col min="9729" max="9729" width="6.140625" style="1" customWidth="1"/>
    <col min="9730" max="9730" width="28.42578125" style="1" customWidth="1"/>
    <col min="9731" max="9733" width="0" style="1" hidden="1" customWidth="1"/>
    <col min="9734" max="9753" width="9.28515625" style="1" customWidth="1"/>
    <col min="9754" max="9756" width="0" style="1" hidden="1" customWidth="1"/>
    <col min="9757" max="9984" width="9.140625" style="1"/>
    <col min="9985" max="9985" width="6.140625" style="1" customWidth="1"/>
    <col min="9986" max="9986" width="28.42578125" style="1" customWidth="1"/>
    <col min="9987" max="9989" width="0" style="1" hidden="1" customWidth="1"/>
    <col min="9990" max="10009" width="9.28515625" style="1" customWidth="1"/>
    <col min="10010" max="10012" width="0" style="1" hidden="1" customWidth="1"/>
    <col min="10013" max="10240" width="9.140625" style="1"/>
    <col min="10241" max="10241" width="6.140625" style="1" customWidth="1"/>
    <col min="10242" max="10242" width="28.42578125" style="1" customWidth="1"/>
    <col min="10243" max="10245" width="0" style="1" hidden="1" customWidth="1"/>
    <col min="10246" max="10265" width="9.28515625" style="1" customWidth="1"/>
    <col min="10266" max="10268" width="0" style="1" hidden="1" customWidth="1"/>
    <col min="10269" max="10496" width="9.140625" style="1"/>
    <col min="10497" max="10497" width="6.140625" style="1" customWidth="1"/>
    <col min="10498" max="10498" width="28.42578125" style="1" customWidth="1"/>
    <col min="10499" max="10501" width="0" style="1" hidden="1" customWidth="1"/>
    <col min="10502" max="10521" width="9.28515625" style="1" customWidth="1"/>
    <col min="10522" max="10524" width="0" style="1" hidden="1" customWidth="1"/>
    <col min="10525" max="10752" width="9.140625" style="1"/>
    <col min="10753" max="10753" width="6.140625" style="1" customWidth="1"/>
    <col min="10754" max="10754" width="28.42578125" style="1" customWidth="1"/>
    <col min="10755" max="10757" width="0" style="1" hidden="1" customWidth="1"/>
    <col min="10758" max="10777" width="9.28515625" style="1" customWidth="1"/>
    <col min="10778" max="10780" width="0" style="1" hidden="1" customWidth="1"/>
    <col min="10781" max="11008" width="9.140625" style="1"/>
    <col min="11009" max="11009" width="6.140625" style="1" customWidth="1"/>
    <col min="11010" max="11010" width="28.42578125" style="1" customWidth="1"/>
    <col min="11011" max="11013" width="0" style="1" hidden="1" customWidth="1"/>
    <col min="11014" max="11033" width="9.28515625" style="1" customWidth="1"/>
    <col min="11034" max="11036" width="0" style="1" hidden="1" customWidth="1"/>
    <col min="11037" max="11264" width="9.140625" style="1"/>
    <col min="11265" max="11265" width="6.140625" style="1" customWidth="1"/>
    <col min="11266" max="11266" width="28.42578125" style="1" customWidth="1"/>
    <col min="11267" max="11269" width="0" style="1" hidden="1" customWidth="1"/>
    <col min="11270" max="11289" width="9.28515625" style="1" customWidth="1"/>
    <col min="11290" max="11292" width="0" style="1" hidden="1" customWidth="1"/>
    <col min="11293" max="11520" width="9.140625" style="1"/>
    <col min="11521" max="11521" width="6.140625" style="1" customWidth="1"/>
    <col min="11522" max="11522" width="28.42578125" style="1" customWidth="1"/>
    <col min="11523" max="11525" width="0" style="1" hidden="1" customWidth="1"/>
    <col min="11526" max="11545" width="9.28515625" style="1" customWidth="1"/>
    <col min="11546" max="11548" width="0" style="1" hidden="1" customWidth="1"/>
    <col min="11549" max="11776" width="9.140625" style="1"/>
    <col min="11777" max="11777" width="6.140625" style="1" customWidth="1"/>
    <col min="11778" max="11778" width="28.42578125" style="1" customWidth="1"/>
    <col min="11779" max="11781" width="0" style="1" hidden="1" customWidth="1"/>
    <col min="11782" max="11801" width="9.28515625" style="1" customWidth="1"/>
    <col min="11802" max="11804" width="0" style="1" hidden="1" customWidth="1"/>
    <col min="11805" max="12032" width="9.140625" style="1"/>
    <col min="12033" max="12033" width="6.140625" style="1" customWidth="1"/>
    <col min="12034" max="12034" width="28.42578125" style="1" customWidth="1"/>
    <col min="12035" max="12037" width="0" style="1" hidden="1" customWidth="1"/>
    <col min="12038" max="12057" width="9.28515625" style="1" customWidth="1"/>
    <col min="12058" max="12060" width="0" style="1" hidden="1" customWidth="1"/>
    <col min="12061" max="12288" width="9.140625" style="1"/>
    <col min="12289" max="12289" width="6.140625" style="1" customWidth="1"/>
    <col min="12290" max="12290" width="28.42578125" style="1" customWidth="1"/>
    <col min="12291" max="12293" width="0" style="1" hidden="1" customWidth="1"/>
    <col min="12294" max="12313" width="9.28515625" style="1" customWidth="1"/>
    <col min="12314" max="12316" width="0" style="1" hidden="1" customWidth="1"/>
    <col min="12317" max="12544" width="9.140625" style="1"/>
    <col min="12545" max="12545" width="6.140625" style="1" customWidth="1"/>
    <col min="12546" max="12546" width="28.42578125" style="1" customWidth="1"/>
    <col min="12547" max="12549" width="0" style="1" hidden="1" customWidth="1"/>
    <col min="12550" max="12569" width="9.28515625" style="1" customWidth="1"/>
    <col min="12570" max="12572" width="0" style="1" hidden="1" customWidth="1"/>
    <col min="12573" max="12800" width="9.140625" style="1"/>
    <col min="12801" max="12801" width="6.140625" style="1" customWidth="1"/>
    <col min="12802" max="12802" width="28.42578125" style="1" customWidth="1"/>
    <col min="12803" max="12805" width="0" style="1" hidden="1" customWidth="1"/>
    <col min="12806" max="12825" width="9.28515625" style="1" customWidth="1"/>
    <col min="12826" max="12828" width="0" style="1" hidden="1" customWidth="1"/>
    <col min="12829" max="13056" width="9.140625" style="1"/>
    <col min="13057" max="13057" width="6.140625" style="1" customWidth="1"/>
    <col min="13058" max="13058" width="28.42578125" style="1" customWidth="1"/>
    <col min="13059" max="13061" width="0" style="1" hidden="1" customWidth="1"/>
    <col min="13062" max="13081" width="9.28515625" style="1" customWidth="1"/>
    <col min="13082" max="13084" width="0" style="1" hidden="1" customWidth="1"/>
    <col min="13085" max="13312" width="9.140625" style="1"/>
    <col min="13313" max="13313" width="6.140625" style="1" customWidth="1"/>
    <col min="13314" max="13314" width="28.42578125" style="1" customWidth="1"/>
    <col min="13315" max="13317" width="0" style="1" hidden="1" customWidth="1"/>
    <col min="13318" max="13337" width="9.28515625" style="1" customWidth="1"/>
    <col min="13338" max="13340" width="0" style="1" hidden="1" customWidth="1"/>
    <col min="13341" max="13568" width="9.140625" style="1"/>
    <col min="13569" max="13569" width="6.140625" style="1" customWidth="1"/>
    <col min="13570" max="13570" width="28.42578125" style="1" customWidth="1"/>
    <col min="13571" max="13573" width="0" style="1" hidden="1" customWidth="1"/>
    <col min="13574" max="13593" width="9.28515625" style="1" customWidth="1"/>
    <col min="13594" max="13596" width="0" style="1" hidden="1" customWidth="1"/>
    <col min="13597" max="13824" width="9.140625" style="1"/>
    <col min="13825" max="13825" width="6.140625" style="1" customWidth="1"/>
    <col min="13826" max="13826" width="28.42578125" style="1" customWidth="1"/>
    <col min="13827" max="13829" width="0" style="1" hidden="1" customWidth="1"/>
    <col min="13830" max="13849" width="9.28515625" style="1" customWidth="1"/>
    <col min="13850" max="13852" width="0" style="1" hidden="1" customWidth="1"/>
    <col min="13853" max="14080" width="9.140625" style="1"/>
    <col min="14081" max="14081" width="6.140625" style="1" customWidth="1"/>
    <col min="14082" max="14082" width="28.42578125" style="1" customWidth="1"/>
    <col min="14083" max="14085" width="0" style="1" hidden="1" customWidth="1"/>
    <col min="14086" max="14105" width="9.28515625" style="1" customWidth="1"/>
    <col min="14106" max="14108" width="0" style="1" hidden="1" customWidth="1"/>
    <col min="14109" max="14336" width="9.140625" style="1"/>
    <col min="14337" max="14337" width="6.140625" style="1" customWidth="1"/>
    <col min="14338" max="14338" width="28.42578125" style="1" customWidth="1"/>
    <col min="14339" max="14341" width="0" style="1" hidden="1" customWidth="1"/>
    <col min="14342" max="14361" width="9.28515625" style="1" customWidth="1"/>
    <col min="14362" max="14364" width="0" style="1" hidden="1" customWidth="1"/>
    <col min="14365" max="14592" width="9.140625" style="1"/>
    <col min="14593" max="14593" width="6.140625" style="1" customWidth="1"/>
    <col min="14594" max="14594" width="28.42578125" style="1" customWidth="1"/>
    <col min="14595" max="14597" width="0" style="1" hidden="1" customWidth="1"/>
    <col min="14598" max="14617" width="9.28515625" style="1" customWidth="1"/>
    <col min="14618" max="14620" width="0" style="1" hidden="1" customWidth="1"/>
    <col min="14621" max="14848" width="9.140625" style="1"/>
    <col min="14849" max="14849" width="6.140625" style="1" customWidth="1"/>
    <col min="14850" max="14850" width="28.42578125" style="1" customWidth="1"/>
    <col min="14851" max="14853" width="0" style="1" hidden="1" customWidth="1"/>
    <col min="14854" max="14873" width="9.28515625" style="1" customWidth="1"/>
    <col min="14874" max="14876" width="0" style="1" hidden="1" customWidth="1"/>
    <col min="14877" max="15104" width="9.140625" style="1"/>
    <col min="15105" max="15105" width="6.140625" style="1" customWidth="1"/>
    <col min="15106" max="15106" width="28.42578125" style="1" customWidth="1"/>
    <col min="15107" max="15109" width="0" style="1" hidden="1" customWidth="1"/>
    <col min="15110" max="15129" width="9.28515625" style="1" customWidth="1"/>
    <col min="15130" max="15132" width="0" style="1" hidden="1" customWidth="1"/>
    <col min="15133" max="15360" width="9.140625" style="1"/>
    <col min="15361" max="15361" width="6.140625" style="1" customWidth="1"/>
    <col min="15362" max="15362" width="28.42578125" style="1" customWidth="1"/>
    <col min="15363" max="15365" width="0" style="1" hidden="1" customWidth="1"/>
    <col min="15366" max="15385" width="9.28515625" style="1" customWidth="1"/>
    <col min="15386" max="15388" width="0" style="1" hidden="1" customWidth="1"/>
    <col min="15389" max="15616" width="9.140625" style="1"/>
    <col min="15617" max="15617" width="6.140625" style="1" customWidth="1"/>
    <col min="15618" max="15618" width="28.42578125" style="1" customWidth="1"/>
    <col min="15619" max="15621" width="0" style="1" hidden="1" customWidth="1"/>
    <col min="15622" max="15641" width="9.28515625" style="1" customWidth="1"/>
    <col min="15642" max="15644" width="0" style="1" hidden="1" customWidth="1"/>
    <col min="15645" max="15872" width="9.140625" style="1"/>
    <col min="15873" max="15873" width="6.140625" style="1" customWidth="1"/>
    <col min="15874" max="15874" width="28.42578125" style="1" customWidth="1"/>
    <col min="15875" max="15877" width="0" style="1" hidden="1" customWidth="1"/>
    <col min="15878" max="15897" width="9.28515625" style="1" customWidth="1"/>
    <col min="15898" max="15900" width="0" style="1" hidden="1" customWidth="1"/>
    <col min="15901" max="16128" width="9.140625" style="1"/>
    <col min="16129" max="16129" width="6.140625" style="1" customWidth="1"/>
    <col min="16130" max="16130" width="28.42578125" style="1" customWidth="1"/>
    <col min="16131" max="16133" width="0" style="1" hidden="1" customWidth="1"/>
    <col min="16134" max="16153" width="9.28515625" style="1" customWidth="1"/>
    <col min="16154" max="16156" width="0" style="1" hidden="1" customWidth="1"/>
    <col min="16157" max="16384" width="9.140625" style="1"/>
  </cols>
  <sheetData>
    <row r="1" spans="1:28" x14ac:dyDescent="0.25">
      <c r="W1" s="4"/>
      <c r="Z1" s="4"/>
      <c r="AA1" s="4"/>
      <c r="AB1" s="4"/>
    </row>
    <row r="2" spans="1:28" x14ac:dyDescent="0.25">
      <c r="W2" s="5"/>
    </row>
    <row r="3" spans="1:28" ht="18.75" x14ac:dyDescent="0.3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"/>
      <c r="Z3" s="6"/>
      <c r="AA3" s="6"/>
      <c r="AB3" s="6"/>
    </row>
    <row r="4" spans="1:28" x14ac:dyDescent="0.25">
      <c r="A4" s="7"/>
      <c r="B4" s="7"/>
      <c r="C4" s="8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8"/>
      <c r="AA4" s="8"/>
      <c r="AB4" s="8"/>
    </row>
    <row r="5" spans="1:28" ht="105.75" customHeight="1" x14ac:dyDescent="0.25">
      <c r="A5" s="9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1" t="s">
        <v>9</v>
      </c>
      <c r="J5" s="11" t="s">
        <v>10</v>
      </c>
      <c r="K5" s="11" t="s">
        <v>11</v>
      </c>
      <c r="L5" s="12" t="s">
        <v>12</v>
      </c>
      <c r="M5" s="11" t="s">
        <v>13</v>
      </c>
      <c r="N5" s="11" t="s">
        <v>14</v>
      </c>
      <c r="O5" s="11" t="s">
        <v>15</v>
      </c>
      <c r="P5" s="12" t="s">
        <v>16</v>
      </c>
      <c r="Q5" s="11" t="s">
        <v>17</v>
      </c>
      <c r="R5" s="11" t="s">
        <v>18</v>
      </c>
      <c r="S5" s="11" t="s">
        <v>19</v>
      </c>
      <c r="T5" s="12" t="s">
        <v>20</v>
      </c>
      <c r="U5" s="11" t="s">
        <v>21</v>
      </c>
      <c r="V5" s="11" t="s">
        <v>22</v>
      </c>
      <c r="W5" s="11" t="s">
        <v>23</v>
      </c>
      <c r="X5" s="12" t="s">
        <v>24</v>
      </c>
      <c r="Y5" s="13" t="s">
        <v>25</v>
      </c>
      <c r="Z5" s="13" t="s">
        <v>26</v>
      </c>
      <c r="AA5" s="13" t="s">
        <v>27</v>
      </c>
      <c r="AB5" s="13" t="s">
        <v>28</v>
      </c>
    </row>
    <row r="6" spans="1:28" s="17" customFormat="1" x14ac:dyDescent="0.25">
      <c r="A6" s="9"/>
      <c r="B6" s="14" t="s">
        <v>29</v>
      </c>
      <c r="C6" s="10"/>
      <c r="D6" s="10"/>
      <c r="E6" s="10"/>
      <c r="F6" s="10"/>
      <c r="G6" s="10"/>
      <c r="H6" s="10"/>
      <c r="I6" s="15"/>
      <c r="J6" s="15"/>
      <c r="K6" s="15"/>
      <c r="L6" s="16"/>
      <c r="M6" s="15"/>
      <c r="N6" s="15"/>
      <c r="O6" s="15"/>
      <c r="P6" s="16"/>
      <c r="Q6" s="15"/>
      <c r="R6" s="15"/>
      <c r="S6" s="15"/>
      <c r="T6" s="16"/>
      <c r="U6" s="15"/>
      <c r="V6" s="15"/>
      <c r="W6" s="15"/>
      <c r="X6" s="16"/>
      <c r="Y6" s="13"/>
      <c r="Z6" s="13"/>
      <c r="AA6" s="13"/>
      <c r="AB6" s="13"/>
    </row>
    <row r="7" spans="1:28" s="17" customFormat="1" x14ac:dyDescent="0.25">
      <c r="A7" s="18" t="s">
        <v>30</v>
      </c>
      <c r="B7" s="19" t="s">
        <v>31</v>
      </c>
      <c r="C7" s="20">
        <v>47.973999999999997</v>
      </c>
      <c r="D7" s="20">
        <v>60.364999999999995</v>
      </c>
      <c r="E7" s="20">
        <v>61.348903999999997</v>
      </c>
      <c r="F7" s="20">
        <v>61.515000000000001</v>
      </c>
      <c r="G7" s="20">
        <v>57.461651000000003</v>
      </c>
      <c r="H7" s="20">
        <v>70.873999999999995</v>
      </c>
      <c r="I7" s="21">
        <v>7.0339999999999998</v>
      </c>
      <c r="J7" s="21">
        <v>6.5421399999999998</v>
      </c>
      <c r="K7" s="21">
        <v>6.5720000000000001</v>
      </c>
      <c r="L7" s="22">
        <f>SUM(I7:K7)</f>
        <v>20.148139999999998</v>
      </c>
      <c r="M7" s="23">
        <v>5.6174799999999996</v>
      </c>
      <c r="N7" s="23">
        <v>5.0527600000000001</v>
      </c>
      <c r="O7" s="23">
        <v>5.8037400000000003</v>
      </c>
      <c r="P7" s="22">
        <f>SUM(M7:O7)</f>
        <v>16.473980000000001</v>
      </c>
      <c r="Q7" s="23">
        <v>5.51403</v>
      </c>
      <c r="R7" s="23">
        <v>6.0093399999999999</v>
      </c>
      <c r="S7" s="23">
        <v>5.1056299999999997</v>
      </c>
      <c r="T7" s="22">
        <f>SUM(Q7:S7)</f>
        <v>16.628999999999998</v>
      </c>
      <c r="U7" s="23">
        <v>4.3579999999999997</v>
      </c>
      <c r="V7" s="23">
        <v>6.3328600000000002</v>
      </c>
      <c r="W7" s="23">
        <v>6.9259599999999999</v>
      </c>
      <c r="X7" s="24">
        <f>SUM(U7:W7)</f>
        <v>17.616820000000001</v>
      </c>
      <c r="Y7" s="22">
        <f>L7+P7+T7+X7</f>
        <v>70.86793999999999</v>
      </c>
      <c r="Z7" s="22">
        <f t="shared" ref="Z7:AB8" si="0">Y7</f>
        <v>70.86793999999999</v>
      </c>
      <c r="AA7" s="22">
        <f t="shared" si="0"/>
        <v>70.86793999999999</v>
      </c>
      <c r="AB7" s="22">
        <f t="shared" si="0"/>
        <v>70.86793999999999</v>
      </c>
    </row>
    <row r="8" spans="1:28" s="17" customFormat="1" ht="28.5" customHeight="1" x14ac:dyDescent="0.25">
      <c r="A8" s="18" t="s">
        <v>32</v>
      </c>
      <c r="B8" s="25" t="s">
        <v>33</v>
      </c>
      <c r="C8" s="20">
        <v>2.5</v>
      </c>
      <c r="D8" s="20">
        <v>3.145</v>
      </c>
      <c r="E8" s="20">
        <v>1.270319</v>
      </c>
      <c r="F8" s="20">
        <v>3.2050000000000001</v>
      </c>
      <c r="G8" s="20">
        <v>1.358638</v>
      </c>
      <c r="H8" s="20">
        <v>1.7989999999999999</v>
      </c>
      <c r="I8" s="23">
        <v>0.1545</v>
      </c>
      <c r="J8" s="23">
        <v>0.15031700000000001</v>
      </c>
      <c r="K8" s="23">
        <v>0.147623</v>
      </c>
      <c r="L8" s="22">
        <f>SUM(I8:K8)</f>
        <v>0.45244000000000001</v>
      </c>
      <c r="M8" s="23">
        <v>0.13739399999999999</v>
      </c>
      <c r="N8" s="23">
        <v>0.134964</v>
      </c>
      <c r="O8" s="23">
        <v>0.15343599999999999</v>
      </c>
      <c r="P8" s="22">
        <f>SUM(M8:O8)</f>
        <v>0.42579400000000001</v>
      </c>
      <c r="Q8" s="23">
        <v>0.15485099999999999</v>
      </c>
      <c r="R8" s="23">
        <v>0.17003799999999999</v>
      </c>
      <c r="S8" s="23">
        <v>0.14668900000000001</v>
      </c>
      <c r="T8" s="22">
        <f>SUM(Q8:S8)</f>
        <v>0.471578</v>
      </c>
      <c r="U8" s="23">
        <v>0.13656699999999999</v>
      </c>
      <c r="V8" s="23">
        <v>0.15251400000000001</v>
      </c>
      <c r="W8" s="23">
        <v>0.160556</v>
      </c>
      <c r="X8" s="24">
        <f>SUM(U8:W8)</f>
        <v>0.44963700000000006</v>
      </c>
      <c r="Y8" s="22">
        <f>L8+P8+T8+X8</f>
        <v>1.7994490000000001</v>
      </c>
      <c r="Z8" s="22">
        <f t="shared" si="0"/>
        <v>1.7994490000000001</v>
      </c>
      <c r="AA8" s="22">
        <f t="shared" si="0"/>
        <v>1.7994490000000001</v>
      </c>
      <c r="AB8" s="22">
        <f t="shared" si="0"/>
        <v>1.7994490000000001</v>
      </c>
    </row>
    <row r="9" spans="1:28" s="17" customFormat="1" ht="30" x14ac:dyDescent="0.25">
      <c r="A9" s="18" t="s">
        <v>34</v>
      </c>
      <c r="B9" s="25" t="s">
        <v>35</v>
      </c>
      <c r="C9" s="20"/>
      <c r="D9" s="20"/>
      <c r="E9" s="20"/>
      <c r="F9" s="20"/>
      <c r="G9" s="20"/>
      <c r="H9" s="20"/>
      <c r="I9" s="23"/>
      <c r="J9" s="23"/>
      <c r="K9" s="23"/>
      <c r="L9" s="24"/>
      <c r="M9" s="23"/>
      <c r="N9" s="23"/>
      <c r="O9" s="23"/>
      <c r="P9" s="24"/>
      <c r="Q9" s="23"/>
      <c r="R9" s="23"/>
      <c r="S9" s="23"/>
      <c r="T9" s="24"/>
      <c r="U9" s="23"/>
      <c r="V9" s="23"/>
      <c r="W9" s="23"/>
      <c r="X9" s="24"/>
      <c r="Y9" s="22"/>
      <c r="Z9" s="22"/>
      <c r="AA9" s="22"/>
      <c r="AB9" s="22"/>
    </row>
    <row r="10" spans="1:28" s="17" customFormat="1" ht="27.75" customHeight="1" x14ac:dyDescent="0.25">
      <c r="A10" s="18" t="s">
        <v>36</v>
      </c>
      <c r="B10" s="25" t="s">
        <v>37</v>
      </c>
      <c r="C10" s="20">
        <f>C8</f>
        <v>2.5</v>
      </c>
      <c r="D10" s="20">
        <v>3.145</v>
      </c>
      <c r="E10" s="20">
        <f>E8</f>
        <v>1.270319</v>
      </c>
      <c r="F10" s="20">
        <v>3.2050000000000001</v>
      </c>
      <c r="G10" s="20">
        <f>G8</f>
        <v>1.358638</v>
      </c>
      <c r="H10" s="20">
        <f>H8</f>
        <v>1.7989999999999999</v>
      </c>
      <c r="I10" s="23">
        <f>I8</f>
        <v>0.1545</v>
      </c>
      <c r="J10" s="23">
        <f t="shared" ref="J10:W10" si="1">J8</f>
        <v>0.15031700000000001</v>
      </c>
      <c r="K10" s="23">
        <f t="shared" si="1"/>
        <v>0.147623</v>
      </c>
      <c r="L10" s="22">
        <f>SUM(I10:K10)</f>
        <v>0.45244000000000001</v>
      </c>
      <c r="M10" s="23">
        <f t="shared" si="1"/>
        <v>0.13739399999999999</v>
      </c>
      <c r="N10" s="23">
        <f t="shared" si="1"/>
        <v>0.134964</v>
      </c>
      <c r="O10" s="23">
        <f t="shared" si="1"/>
        <v>0.15343599999999999</v>
      </c>
      <c r="P10" s="22">
        <f t="shared" si="1"/>
        <v>0.42579400000000001</v>
      </c>
      <c r="Q10" s="23">
        <f t="shared" si="1"/>
        <v>0.15485099999999999</v>
      </c>
      <c r="R10" s="23">
        <f t="shared" si="1"/>
        <v>0.17003799999999999</v>
      </c>
      <c r="S10" s="23">
        <f t="shared" si="1"/>
        <v>0.14668900000000001</v>
      </c>
      <c r="T10" s="22">
        <f t="shared" si="1"/>
        <v>0.471578</v>
      </c>
      <c r="U10" s="23">
        <f t="shared" si="1"/>
        <v>0.13656699999999999</v>
      </c>
      <c r="V10" s="23">
        <f t="shared" si="1"/>
        <v>0.15251400000000001</v>
      </c>
      <c r="W10" s="23">
        <f t="shared" si="1"/>
        <v>0.160556</v>
      </c>
      <c r="X10" s="24">
        <f>U10+V10+W10</f>
        <v>0.44963700000000006</v>
      </c>
      <c r="Y10" s="22">
        <f>L10+P10+T10+X10</f>
        <v>1.7994490000000001</v>
      </c>
      <c r="Z10" s="22">
        <f>Z8</f>
        <v>1.7994490000000001</v>
      </c>
      <c r="AA10" s="22">
        <f>AA8</f>
        <v>1.7994490000000001</v>
      </c>
      <c r="AB10" s="22">
        <f>AB8</f>
        <v>1.7994490000000001</v>
      </c>
    </row>
    <row r="11" spans="1:28" s="17" customFormat="1" x14ac:dyDescent="0.25">
      <c r="A11" s="18" t="s">
        <v>38</v>
      </c>
      <c r="B11" s="19" t="s">
        <v>39</v>
      </c>
      <c r="C11" s="26">
        <f>C10/C7*100</f>
        <v>5.2111560428565475</v>
      </c>
      <c r="D11" s="26">
        <v>5.2099726662801285</v>
      </c>
      <c r="E11" s="26">
        <f>E10/E7*100</f>
        <v>2.0706466084544886</v>
      </c>
      <c r="F11" s="26">
        <v>5.2101113549540772</v>
      </c>
      <c r="G11" s="26">
        <f>G10/G7*100</f>
        <v>2.3644256236215697</v>
      </c>
      <c r="H11" s="26">
        <f>H10/H7*100</f>
        <v>2.53830741879956</v>
      </c>
      <c r="I11" s="23">
        <f>I10/I7*100</f>
        <v>2.1964742678419107</v>
      </c>
      <c r="J11" s="23">
        <f>J10/J7*100</f>
        <v>2.2976732384204555</v>
      </c>
      <c r="K11" s="23">
        <f>K10/K7*100</f>
        <v>2.2462416311625075</v>
      </c>
      <c r="L11" s="22">
        <f>L8/L7*100</f>
        <v>2.2455670846043363</v>
      </c>
      <c r="M11" s="23">
        <f>M10/M7*100</f>
        <v>2.4458298026873262</v>
      </c>
      <c r="N11" s="23">
        <f>N10/N7*100</f>
        <v>2.6710946096786707</v>
      </c>
      <c r="O11" s="23">
        <f>O10/O7*100</f>
        <v>2.6437435171113797</v>
      </c>
      <c r="P11" s="22">
        <f>P8/P7*100</f>
        <v>2.5846456047658184</v>
      </c>
      <c r="Q11" s="23">
        <f>Q10/Q7*100</f>
        <v>2.8083089863493669</v>
      </c>
      <c r="R11" s="23">
        <f>R10/R7*100</f>
        <v>2.829561981848256</v>
      </c>
      <c r="S11" s="23">
        <f>S10/S7*100</f>
        <v>2.8730832433999334</v>
      </c>
      <c r="T11" s="22">
        <f>T8/T7*100</f>
        <v>2.8358770822057853</v>
      </c>
      <c r="U11" s="23">
        <f>U10/U7*100</f>
        <v>3.1337081229921986</v>
      </c>
      <c r="V11" s="23">
        <f>V10/V7*100</f>
        <v>2.4082957778949794</v>
      </c>
      <c r="W11" s="23">
        <f>W10/W7*100</f>
        <v>2.3181768303599788</v>
      </c>
      <c r="X11" s="22">
        <f>X10/X7*100</f>
        <v>2.5523164793646074</v>
      </c>
      <c r="Y11" s="22">
        <f>Y10/Y7*100</f>
        <v>2.539158045231737</v>
      </c>
      <c r="Z11" s="27">
        <f t="shared" ref="Z11:AB12" si="2">Y11</f>
        <v>2.539158045231737</v>
      </c>
      <c r="AA11" s="27">
        <f t="shared" si="2"/>
        <v>2.539158045231737</v>
      </c>
      <c r="AB11" s="27">
        <f t="shared" si="2"/>
        <v>2.539158045231737</v>
      </c>
    </row>
    <row r="12" spans="1:28" s="17" customFormat="1" ht="32.25" customHeight="1" x14ac:dyDescent="0.25">
      <c r="A12" s="18" t="s">
        <v>40</v>
      </c>
      <c r="B12" s="28" t="s">
        <v>41</v>
      </c>
      <c r="C12" s="20">
        <f>C7-C10</f>
        <v>45.473999999999997</v>
      </c>
      <c r="D12" s="20">
        <v>57.220000000000006</v>
      </c>
      <c r="E12" s="20">
        <f>E7-E10</f>
        <v>60.078584999999997</v>
      </c>
      <c r="F12" s="20">
        <v>58.309999999999995</v>
      </c>
      <c r="G12" s="20">
        <f>G7-G8</f>
        <v>56.103013000000004</v>
      </c>
      <c r="H12" s="20">
        <f>H7-H8</f>
        <v>69.074999999999989</v>
      </c>
      <c r="I12" s="23">
        <f>I7-I10</f>
        <v>6.8795000000000002</v>
      </c>
      <c r="J12" s="23">
        <f t="shared" ref="J12:W12" si="3">J7-J10</f>
        <v>6.3918229999999996</v>
      </c>
      <c r="K12" s="23">
        <f t="shared" si="3"/>
        <v>6.4243769999999998</v>
      </c>
      <c r="L12" s="22">
        <f>SUM(I12:K12)</f>
        <v>19.695699999999999</v>
      </c>
      <c r="M12" s="23">
        <f t="shared" si="3"/>
        <v>5.480086</v>
      </c>
      <c r="N12" s="23">
        <f t="shared" si="3"/>
        <v>4.9177960000000001</v>
      </c>
      <c r="O12" s="23">
        <f t="shared" si="3"/>
        <v>5.6503040000000002</v>
      </c>
      <c r="P12" s="22">
        <f>SUM(M12:O12)</f>
        <v>16.048186000000001</v>
      </c>
      <c r="Q12" s="23">
        <f t="shared" si="3"/>
        <v>5.3591790000000001</v>
      </c>
      <c r="R12" s="23">
        <f t="shared" si="3"/>
        <v>5.839302</v>
      </c>
      <c r="S12" s="23">
        <f t="shared" si="3"/>
        <v>4.9589409999999994</v>
      </c>
      <c r="T12" s="22">
        <f>SUM(Q12:S12)</f>
        <v>16.157422</v>
      </c>
      <c r="U12" s="23">
        <f t="shared" si="3"/>
        <v>4.2214329999999993</v>
      </c>
      <c r="V12" s="23">
        <f t="shared" si="3"/>
        <v>6.1803460000000001</v>
      </c>
      <c r="W12" s="23">
        <f t="shared" si="3"/>
        <v>6.7654040000000002</v>
      </c>
      <c r="X12" s="22">
        <f>SUM(U12:W12)</f>
        <v>17.167183000000001</v>
      </c>
      <c r="Y12" s="22">
        <f>L12+P12+T12+X12</f>
        <v>69.068490999999995</v>
      </c>
      <c r="Z12" s="22">
        <f t="shared" si="2"/>
        <v>69.068490999999995</v>
      </c>
      <c r="AA12" s="22">
        <f t="shared" si="2"/>
        <v>69.068490999999995</v>
      </c>
      <c r="AB12" s="22">
        <f t="shared" si="2"/>
        <v>69.068490999999995</v>
      </c>
    </row>
    <row r="13" spans="1:28" s="17" customFormat="1" x14ac:dyDescent="0.25">
      <c r="A13" s="18" t="s">
        <v>42</v>
      </c>
      <c r="B13" s="25" t="s">
        <v>43</v>
      </c>
      <c r="C13" s="20"/>
      <c r="D13" s="20"/>
      <c r="E13" s="20"/>
      <c r="F13" s="20"/>
      <c r="G13" s="20"/>
      <c r="H13" s="20"/>
      <c r="I13" s="23"/>
      <c r="J13" s="23"/>
      <c r="K13" s="23"/>
      <c r="L13" s="22"/>
      <c r="M13" s="23"/>
      <c r="N13" s="23"/>
      <c r="O13" s="23"/>
      <c r="P13" s="22"/>
      <c r="Q13" s="23"/>
      <c r="R13" s="23"/>
      <c r="S13" s="23"/>
      <c r="T13" s="22"/>
      <c r="U13" s="23"/>
      <c r="V13" s="23"/>
      <c r="W13" s="23"/>
      <c r="X13" s="22"/>
      <c r="Y13" s="22"/>
      <c r="Z13" s="22"/>
      <c r="AA13" s="22"/>
      <c r="AB13" s="22"/>
    </row>
    <row r="14" spans="1:28" s="29" customFormat="1" ht="30" customHeight="1" x14ac:dyDescent="0.25">
      <c r="A14" s="18" t="s">
        <v>44</v>
      </c>
      <c r="B14" s="25" t="s">
        <v>45</v>
      </c>
      <c r="C14" s="20">
        <f>C12</f>
        <v>45.473999999999997</v>
      </c>
      <c r="D14" s="20">
        <v>57.220000000000006</v>
      </c>
      <c r="E14" s="20">
        <f>E12</f>
        <v>60.078584999999997</v>
      </c>
      <c r="F14" s="20">
        <v>58.309999999999995</v>
      </c>
      <c r="G14" s="20">
        <f>G12</f>
        <v>56.103013000000004</v>
      </c>
      <c r="H14" s="20">
        <f>H12</f>
        <v>69.074999999999989</v>
      </c>
      <c r="I14" s="23">
        <f>I12</f>
        <v>6.8795000000000002</v>
      </c>
      <c r="J14" s="23">
        <f t="shared" ref="J14:X14" si="4">J12</f>
        <v>6.3918229999999996</v>
      </c>
      <c r="K14" s="23">
        <f t="shared" si="4"/>
        <v>6.4243769999999998</v>
      </c>
      <c r="L14" s="22">
        <f>L12</f>
        <v>19.695699999999999</v>
      </c>
      <c r="M14" s="23">
        <f t="shared" si="4"/>
        <v>5.480086</v>
      </c>
      <c r="N14" s="23">
        <f t="shared" si="4"/>
        <v>4.9177960000000001</v>
      </c>
      <c r="O14" s="23">
        <f t="shared" si="4"/>
        <v>5.6503040000000002</v>
      </c>
      <c r="P14" s="22">
        <f t="shared" si="4"/>
        <v>16.048186000000001</v>
      </c>
      <c r="Q14" s="23">
        <f t="shared" si="4"/>
        <v>5.3591790000000001</v>
      </c>
      <c r="R14" s="23">
        <f t="shared" si="4"/>
        <v>5.839302</v>
      </c>
      <c r="S14" s="23">
        <f t="shared" si="4"/>
        <v>4.9589409999999994</v>
      </c>
      <c r="T14" s="22">
        <f t="shared" si="4"/>
        <v>16.157422</v>
      </c>
      <c r="U14" s="23">
        <f t="shared" si="4"/>
        <v>4.2214329999999993</v>
      </c>
      <c r="V14" s="23">
        <f t="shared" si="4"/>
        <v>6.1803460000000001</v>
      </c>
      <c r="W14" s="23">
        <f t="shared" si="4"/>
        <v>6.7654040000000002</v>
      </c>
      <c r="X14" s="22">
        <f t="shared" si="4"/>
        <v>17.167183000000001</v>
      </c>
      <c r="Y14" s="22">
        <f>L14+P14+T14+X14</f>
        <v>69.068490999999995</v>
      </c>
      <c r="Z14" s="22">
        <f>Z12</f>
        <v>69.068490999999995</v>
      </c>
      <c r="AA14" s="22">
        <f>AA12</f>
        <v>69.068490999999995</v>
      </c>
      <c r="AB14" s="22">
        <f>AB12</f>
        <v>69.068490999999995</v>
      </c>
    </row>
    <row r="15" spans="1:28" x14ac:dyDescent="0.25">
      <c r="A15" s="18"/>
      <c r="B15" s="30" t="s">
        <v>46</v>
      </c>
      <c r="C15" s="20"/>
      <c r="D15" s="20"/>
      <c r="E15" s="20"/>
      <c r="F15" s="20"/>
      <c r="G15" s="20"/>
      <c r="H15" s="20"/>
      <c r="I15" s="31"/>
      <c r="J15" s="31"/>
      <c r="K15" s="31"/>
      <c r="L15" s="32"/>
      <c r="M15" s="31"/>
      <c r="N15" s="31"/>
      <c r="O15" s="31"/>
      <c r="P15" s="32"/>
      <c r="Q15" s="31"/>
      <c r="R15" s="31"/>
      <c r="S15" s="31"/>
      <c r="T15" s="32"/>
      <c r="U15" s="31"/>
      <c r="V15" s="31"/>
      <c r="W15" s="31"/>
      <c r="X15" s="32"/>
      <c r="Y15" s="32"/>
      <c r="Z15" s="20"/>
      <c r="AA15" s="20"/>
      <c r="AB15" s="22"/>
    </row>
    <row r="16" spans="1:28" x14ac:dyDescent="0.25">
      <c r="A16" s="33"/>
      <c r="B16" s="34" t="s">
        <v>31</v>
      </c>
      <c r="C16" s="27"/>
      <c r="D16" s="27">
        <f>D7/8760*1000</f>
        <v>6.8909817351598166</v>
      </c>
      <c r="E16" s="27">
        <f>E7/8760*1000</f>
        <v>7.0032995433789944</v>
      </c>
      <c r="F16" s="22">
        <v>7.0222602739726003</v>
      </c>
      <c r="G16" s="22">
        <f>G7/8760*1000</f>
        <v>6.5595492009132421</v>
      </c>
      <c r="H16" s="22">
        <f>H7/8784*1000</f>
        <v>8.0685336976320574</v>
      </c>
      <c r="I16" s="35">
        <f>I7/744*1000</f>
        <v>9.4543010752688179</v>
      </c>
      <c r="J16" s="35">
        <f>J7/672*1000</f>
        <v>9.7353273809523806</v>
      </c>
      <c r="K16" s="35">
        <f>K7/744*1000</f>
        <v>8.8333333333333339</v>
      </c>
      <c r="L16" s="27">
        <f>L7/2160*1000</f>
        <v>9.3278425925925923</v>
      </c>
      <c r="M16" s="35">
        <f>M7/720*1000</f>
        <v>7.8020555555555555</v>
      </c>
      <c r="N16" s="35">
        <f>N7/744*1000</f>
        <v>6.7913440860215051</v>
      </c>
      <c r="O16" s="35">
        <f>O7/720*1000</f>
        <v>8.0607500000000005</v>
      </c>
      <c r="P16" s="27">
        <f>P7/2184*1000</f>
        <v>7.5430311355311366</v>
      </c>
      <c r="Q16" s="35">
        <f>Q7/744*1000</f>
        <v>7.4113306451612901</v>
      </c>
      <c r="R16" s="35">
        <f>R7/744*1000</f>
        <v>8.0770698924731192</v>
      </c>
      <c r="S16" s="35">
        <f>S7/720*1000</f>
        <v>7.0911527777777765</v>
      </c>
      <c r="T16" s="36">
        <f>T7/2208*1000</f>
        <v>7.5312499999999991</v>
      </c>
      <c r="U16" s="35">
        <f>U7/744*1000</f>
        <v>5.8575268817204291</v>
      </c>
      <c r="V16" s="35">
        <f>V7/720*1000</f>
        <v>8.7956388888888899</v>
      </c>
      <c r="W16" s="35">
        <f>W7/744*1000</f>
        <v>9.3090860215053759</v>
      </c>
      <c r="X16" s="27">
        <f>X7/2208*1000</f>
        <v>7.9786322463768125</v>
      </c>
      <c r="Y16" s="27">
        <f>Y7/8760*1000</f>
        <v>8.0899474885844729</v>
      </c>
      <c r="Z16" s="27">
        <f t="shared" ref="Z16:AB17" si="5">Y16</f>
        <v>8.0899474885844729</v>
      </c>
      <c r="AA16" s="27">
        <f t="shared" si="5"/>
        <v>8.0899474885844729</v>
      </c>
      <c r="AB16" s="27">
        <f t="shared" si="5"/>
        <v>8.0899474885844729</v>
      </c>
    </row>
    <row r="17" spans="1:28" ht="30" x14ac:dyDescent="0.25">
      <c r="A17" s="37"/>
      <c r="B17" s="38" t="s">
        <v>33</v>
      </c>
      <c r="C17" s="27"/>
      <c r="D17" s="39">
        <v>0.35901826484018268</v>
      </c>
      <c r="E17" s="39">
        <f>E8/8760*1000</f>
        <v>0.14501358447488585</v>
      </c>
      <c r="F17" s="22">
        <v>0.3658675799086758</v>
      </c>
      <c r="G17" s="22">
        <f>G8/8760*1000</f>
        <v>0.15509566210045664</v>
      </c>
      <c r="H17" s="22">
        <f>H8/8784*1000</f>
        <v>0.20480418943533696</v>
      </c>
      <c r="I17" s="35">
        <f>I8/744*1000</f>
        <v>0.20766129032258063</v>
      </c>
      <c r="J17" s="35">
        <f>J8/672*1000</f>
        <v>0.22368601190476192</v>
      </c>
      <c r="K17" s="35">
        <f>K8/744*1000</f>
        <v>0.19841801075268817</v>
      </c>
      <c r="L17" s="27">
        <f>L8/2160*1000</f>
        <v>0.20946296296296296</v>
      </c>
      <c r="M17" s="35">
        <f>M8/720*1000</f>
        <v>0.19082499999999999</v>
      </c>
      <c r="N17" s="35">
        <f>N8/744*1000</f>
        <v>0.18140322580645163</v>
      </c>
      <c r="O17" s="35">
        <f>O8/720*1000</f>
        <v>0.21310555555555555</v>
      </c>
      <c r="P17" s="27">
        <f>P8/2184*1000</f>
        <v>0.19496062271062273</v>
      </c>
      <c r="Q17" s="35">
        <f>Q8/744*1000</f>
        <v>0.20813306451612901</v>
      </c>
      <c r="R17" s="35">
        <f>R8/744*1000</f>
        <v>0.2285456989247312</v>
      </c>
      <c r="S17" s="35">
        <f>S8/720*1000</f>
        <v>0.20373472222222225</v>
      </c>
      <c r="T17" s="27">
        <f>T8/2208*1000</f>
        <v>0.21357699275362318</v>
      </c>
      <c r="U17" s="35">
        <f>U8/744*1000</f>
        <v>0.18355779569892475</v>
      </c>
      <c r="V17" s="35">
        <f>V8/720*1000</f>
        <v>0.21182500000000001</v>
      </c>
      <c r="W17" s="35">
        <f>W8/744*1000</f>
        <v>0.21580107526881723</v>
      </c>
      <c r="X17" s="27">
        <f>X8/2208*1000</f>
        <v>0.20363994565217394</v>
      </c>
      <c r="Y17" s="27">
        <f>Y8/8760*1000</f>
        <v>0.20541655251141555</v>
      </c>
      <c r="Z17" s="27">
        <f t="shared" si="5"/>
        <v>0.20541655251141555</v>
      </c>
      <c r="AA17" s="27">
        <f t="shared" si="5"/>
        <v>0.20541655251141555</v>
      </c>
      <c r="AB17" s="27">
        <f t="shared" si="5"/>
        <v>0.20541655251141555</v>
      </c>
    </row>
    <row r="18" spans="1:28" x14ac:dyDescent="0.25">
      <c r="A18" s="37" t="s">
        <v>47</v>
      </c>
      <c r="B18" s="40" t="s">
        <v>43</v>
      </c>
      <c r="C18" s="27"/>
      <c r="D18" s="27"/>
      <c r="E18" s="27"/>
      <c r="F18" s="22"/>
      <c r="G18" s="22"/>
      <c r="H18" s="22"/>
      <c r="I18" s="35"/>
      <c r="J18" s="35"/>
      <c r="K18" s="35"/>
      <c r="L18" s="27"/>
      <c r="M18" s="35"/>
      <c r="N18" s="35"/>
      <c r="O18" s="35"/>
      <c r="P18" s="27"/>
      <c r="Q18" s="35"/>
      <c r="R18" s="35"/>
      <c r="S18" s="35"/>
      <c r="T18" s="27"/>
      <c r="U18" s="35"/>
      <c r="V18" s="35"/>
      <c r="W18" s="35"/>
      <c r="X18" s="27"/>
      <c r="Y18" s="27"/>
      <c r="Z18" s="27"/>
      <c r="AA18" s="27"/>
      <c r="AB18" s="27"/>
    </row>
    <row r="19" spans="1:28" ht="31.5" customHeight="1" x14ac:dyDescent="0.25">
      <c r="A19" s="37" t="s">
        <v>48</v>
      </c>
      <c r="B19" s="40" t="s">
        <v>45</v>
      </c>
      <c r="C19" s="27"/>
      <c r="D19" s="27">
        <v>0.35901826484018268</v>
      </c>
      <c r="E19" s="27">
        <f>E17</f>
        <v>0.14501358447488585</v>
      </c>
      <c r="F19" s="22">
        <v>0.3658675799086758</v>
      </c>
      <c r="G19" s="22">
        <f>G17</f>
        <v>0.15509566210045664</v>
      </c>
      <c r="H19" s="22">
        <f>H17</f>
        <v>0.20480418943533696</v>
      </c>
      <c r="I19" s="35">
        <f t="shared" ref="I19:Y19" si="6">I17</f>
        <v>0.20766129032258063</v>
      </c>
      <c r="J19" s="35">
        <f t="shared" si="6"/>
        <v>0.22368601190476192</v>
      </c>
      <c r="K19" s="35">
        <f>K17</f>
        <v>0.19841801075268817</v>
      </c>
      <c r="L19" s="27">
        <f t="shared" si="6"/>
        <v>0.20946296296296296</v>
      </c>
      <c r="M19" s="35">
        <f t="shared" si="6"/>
        <v>0.19082499999999999</v>
      </c>
      <c r="N19" s="35">
        <f>N17</f>
        <v>0.18140322580645163</v>
      </c>
      <c r="O19" s="35">
        <f>O17</f>
        <v>0.21310555555555555</v>
      </c>
      <c r="P19" s="27">
        <f t="shared" si="6"/>
        <v>0.19496062271062273</v>
      </c>
      <c r="Q19" s="35">
        <f>Q17</f>
        <v>0.20813306451612901</v>
      </c>
      <c r="R19" s="35">
        <f>R17</f>
        <v>0.2285456989247312</v>
      </c>
      <c r="S19" s="35">
        <f>S17</f>
        <v>0.20373472222222225</v>
      </c>
      <c r="T19" s="27">
        <f t="shared" si="6"/>
        <v>0.21357699275362318</v>
      </c>
      <c r="U19" s="35">
        <f>U17</f>
        <v>0.18355779569892475</v>
      </c>
      <c r="V19" s="35">
        <f>V17</f>
        <v>0.21182500000000001</v>
      </c>
      <c r="W19" s="35">
        <f>W17</f>
        <v>0.21580107526881723</v>
      </c>
      <c r="X19" s="27">
        <f t="shared" si="6"/>
        <v>0.20363994565217394</v>
      </c>
      <c r="Y19" s="27">
        <f t="shared" si="6"/>
        <v>0.20541655251141555</v>
      </c>
      <c r="Z19" s="27">
        <f>Y19</f>
        <v>0.20541655251141555</v>
      </c>
      <c r="AA19" s="27">
        <f>Z19</f>
        <v>0.20541655251141555</v>
      </c>
      <c r="AB19" s="27">
        <f>AA19</f>
        <v>0.20541655251141555</v>
      </c>
    </row>
    <row r="20" spans="1:28" x14ac:dyDescent="0.25">
      <c r="A20" s="37">
        <v>7</v>
      </c>
      <c r="B20" s="41" t="s">
        <v>39</v>
      </c>
      <c r="C20" s="27"/>
      <c r="D20" s="27">
        <v>5.2099726662801302</v>
      </c>
      <c r="E20" s="27">
        <f>E17/E16*100</f>
        <v>2.070646608454489</v>
      </c>
      <c r="F20" s="27">
        <v>5.2101113549540754</v>
      </c>
      <c r="G20" s="27">
        <f>G19/G16*100</f>
        <v>2.3644256236215697</v>
      </c>
      <c r="H20" s="27">
        <f>H19/H16*100</f>
        <v>2.5383074187995596</v>
      </c>
      <c r="I20" s="27">
        <f t="shared" ref="I20:Y20" si="7">I17/I16*100</f>
        <v>2.1964742678419102</v>
      </c>
      <c r="J20" s="27">
        <f t="shared" si="7"/>
        <v>2.2976732384204559</v>
      </c>
      <c r="K20" s="27">
        <f t="shared" si="7"/>
        <v>2.2462416311625075</v>
      </c>
      <c r="L20" s="27">
        <f t="shared" si="7"/>
        <v>2.2455670846043359</v>
      </c>
      <c r="M20" s="27">
        <f t="shared" si="7"/>
        <v>2.4458298026873262</v>
      </c>
      <c r="N20" s="27">
        <f t="shared" si="7"/>
        <v>2.6710946096786712</v>
      </c>
      <c r="O20" s="27">
        <f t="shared" si="7"/>
        <v>2.6437435171113797</v>
      </c>
      <c r="P20" s="27">
        <f t="shared" si="7"/>
        <v>2.5846456047658184</v>
      </c>
      <c r="Q20" s="27">
        <f t="shared" si="7"/>
        <v>2.8083089863493669</v>
      </c>
      <c r="R20" s="27">
        <f t="shared" si="7"/>
        <v>2.829561981848256</v>
      </c>
      <c r="S20" s="27">
        <f t="shared" si="7"/>
        <v>2.8730832433999338</v>
      </c>
      <c r="T20" s="27">
        <f t="shared" si="7"/>
        <v>2.8358770822057853</v>
      </c>
      <c r="U20" s="27">
        <f t="shared" si="7"/>
        <v>3.1337081229921995</v>
      </c>
      <c r="V20" s="27">
        <f t="shared" si="7"/>
        <v>2.4082957778949794</v>
      </c>
      <c r="W20" s="27">
        <f t="shared" si="7"/>
        <v>2.3181768303599792</v>
      </c>
      <c r="X20" s="27">
        <f t="shared" si="7"/>
        <v>2.5523164793646074</v>
      </c>
      <c r="Y20" s="27">
        <f t="shared" si="7"/>
        <v>2.5391580452317375</v>
      </c>
      <c r="Z20" s="27">
        <v>2.5398183870462727</v>
      </c>
      <c r="AA20" s="27">
        <v>2.5398183870462727</v>
      </c>
      <c r="AB20" s="27">
        <v>2.5398183870462727</v>
      </c>
    </row>
    <row r="21" spans="1:28" ht="30" x14ac:dyDescent="0.25">
      <c r="A21" s="37"/>
      <c r="B21" s="42" t="s">
        <v>41</v>
      </c>
      <c r="C21" s="27"/>
      <c r="D21" s="27">
        <v>6.5319634703196359</v>
      </c>
      <c r="E21" s="27">
        <f>E12/8760*1000</f>
        <v>6.8582859589041094</v>
      </c>
      <c r="F21" s="22">
        <v>6.6563926940639266</v>
      </c>
      <c r="G21" s="22">
        <f>G16-G17</f>
        <v>6.4044535388127857</v>
      </c>
      <c r="H21" s="22">
        <f>H16-H17</f>
        <v>7.8637295081967205</v>
      </c>
      <c r="I21" s="35">
        <f>I12/744*1000</f>
        <v>9.2466397849462378</v>
      </c>
      <c r="J21" s="35">
        <f>J12/672*1000</f>
        <v>9.5116413690476183</v>
      </c>
      <c r="K21" s="35">
        <f>K12/744*1000</f>
        <v>8.6349153225806443</v>
      </c>
      <c r="L21" s="27">
        <f>L12/2160*1000</f>
        <v>9.1183796296296293</v>
      </c>
      <c r="M21" s="35">
        <f>M12/720*1000</f>
        <v>7.6112305555555553</v>
      </c>
      <c r="N21" s="35">
        <f>N12/744*1000</f>
        <v>6.6099408602150538</v>
      </c>
      <c r="O21" s="35">
        <f>O12/720*1000</f>
        <v>7.8476444444444438</v>
      </c>
      <c r="P21" s="27">
        <f>P12/2184*1000</f>
        <v>7.348070512820513</v>
      </c>
      <c r="Q21" s="35">
        <f>Q12/744*1000</f>
        <v>7.2031975806451616</v>
      </c>
      <c r="R21" s="35">
        <f>R12/744*1000</f>
        <v>7.8485241935483865</v>
      </c>
      <c r="S21" s="35">
        <f>S12/720*1000</f>
        <v>6.8874180555555542</v>
      </c>
      <c r="T21" s="27">
        <f>T12/2208*1000</f>
        <v>7.3176730072463769</v>
      </c>
      <c r="U21" s="35">
        <f>U12/744*1000</f>
        <v>5.6739690860215042</v>
      </c>
      <c r="V21" s="35">
        <f>V12/720*1000</f>
        <v>8.5838138888888889</v>
      </c>
      <c r="W21" s="35">
        <f>W12/744*1000</f>
        <v>9.0932849462365599</v>
      </c>
      <c r="X21" s="27">
        <f>X12/2208*1000</f>
        <v>7.7749923007246382</v>
      </c>
      <c r="Y21" s="27">
        <f>Y12/8760*1000</f>
        <v>7.884530936073058</v>
      </c>
      <c r="Z21" s="27">
        <f>Y21</f>
        <v>7.884530936073058</v>
      </c>
      <c r="AA21" s="27">
        <f>Z21</f>
        <v>7.884530936073058</v>
      </c>
      <c r="AB21" s="27">
        <f>AA21</f>
        <v>7.884530936073058</v>
      </c>
    </row>
    <row r="22" spans="1:28" x14ac:dyDescent="0.25">
      <c r="A22" s="37" t="s">
        <v>49</v>
      </c>
      <c r="B22" s="40" t="s">
        <v>43</v>
      </c>
      <c r="C22" s="27"/>
      <c r="D22" s="27"/>
      <c r="E22" s="27"/>
      <c r="F22" s="22"/>
      <c r="G22" s="22"/>
      <c r="H22" s="22"/>
      <c r="I22" s="35"/>
      <c r="J22" s="35"/>
      <c r="K22" s="35"/>
      <c r="L22" s="27"/>
      <c r="M22" s="35"/>
      <c r="N22" s="35"/>
      <c r="O22" s="35"/>
      <c r="P22" s="27"/>
      <c r="Q22" s="35"/>
      <c r="R22" s="35"/>
      <c r="S22" s="35"/>
      <c r="T22" s="27"/>
      <c r="U22" s="35"/>
      <c r="V22" s="35"/>
      <c r="W22" s="35"/>
      <c r="X22" s="27"/>
      <c r="Y22" s="27"/>
      <c r="Z22" s="27"/>
      <c r="AA22" s="27"/>
      <c r="AB22" s="27"/>
    </row>
    <row r="23" spans="1:28" ht="28.5" customHeight="1" x14ac:dyDescent="0.25">
      <c r="A23" s="37" t="s">
        <v>50</v>
      </c>
      <c r="B23" s="40" t="s">
        <v>45</v>
      </c>
      <c r="C23" s="27"/>
      <c r="D23" s="27">
        <v>6.5319634703196359</v>
      </c>
      <c r="E23" s="27">
        <f>E21</f>
        <v>6.8582859589041094</v>
      </c>
      <c r="F23" s="22">
        <v>6.6563926940639266</v>
      </c>
      <c r="G23" s="22">
        <f>G21</f>
        <v>6.4044535388127857</v>
      </c>
      <c r="H23" s="22">
        <f>H21</f>
        <v>7.8637295081967205</v>
      </c>
      <c r="I23" s="35">
        <f t="shared" ref="I23:Y23" si="8">I21</f>
        <v>9.2466397849462378</v>
      </c>
      <c r="J23" s="35">
        <f t="shared" si="8"/>
        <v>9.5116413690476183</v>
      </c>
      <c r="K23" s="35">
        <f>K21</f>
        <v>8.6349153225806443</v>
      </c>
      <c r="L23" s="27">
        <f t="shared" si="8"/>
        <v>9.1183796296296293</v>
      </c>
      <c r="M23" s="35">
        <f t="shared" si="8"/>
        <v>7.6112305555555553</v>
      </c>
      <c r="N23" s="35">
        <f>N21</f>
        <v>6.6099408602150538</v>
      </c>
      <c r="O23" s="35">
        <f>O21</f>
        <v>7.8476444444444438</v>
      </c>
      <c r="P23" s="27">
        <f t="shared" si="8"/>
        <v>7.348070512820513</v>
      </c>
      <c r="Q23" s="35">
        <f>Q21</f>
        <v>7.2031975806451616</v>
      </c>
      <c r="R23" s="35">
        <f>R21</f>
        <v>7.8485241935483865</v>
      </c>
      <c r="S23" s="35">
        <f>S21</f>
        <v>6.8874180555555542</v>
      </c>
      <c r="T23" s="27">
        <f t="shared" si="8"/>
        <v>7.3176730072463769</v>
      </c>
      <c r="U23" s="35">
        <f>U21</f>
        <v>5.6739690860215042</v>
      </c>
      <c r="V23" s="35">
        <f>V21</f>
        <v>8.5838138888888889</v>
      </c>
      <c r="W23" s="35">
        <f>W21</f>
        <v>9.0932849462365599</v>
      </c>
      <c r="X23" s="27">
        <f t="shared" si="8"/>
        <v>7.7749923007246382</v>
      </c>
      <c r="Y23" s="27">
        <f t="shared" si="8"/>
        <v>7.884530936073058</v>
      </c>
      <c r="Z23" s="27">
        <f>Z21</f>
        <v>7.884530936073058</v>
      </c>
      <c r="AA23" s="27">
        <f>AA21</f>
        <v>7.884530936073058</v>
      </c>
      <c r="AB23" s="27">
        <f>AB21</f>
        <v>7.884530936073058</v>
      </c>
    </row>
    <row r="24" spans="1:28" x14ac:dyDescent="0.25">
      <c r="A24" s="37">
        <v>9</v>
      </c>
      <c r="B24" s="41" t="s">
        <v>51</v>
      </c>
      <c r="C24" s="27"/>
      <c r="D24" s="27">
        <v>6.5319634703196359</v>
      </c>
      <c r="E24" s="27">
        <f>E16</f>
        <v>7.0032995433789944</v>
      </c>
      <c r="F24" s="22">
        <f>F21</f>
        <v>6.6563926940639266</v>
      </c>
      <c r="G24" s="22">
        <f t="shared" ref="G24:AB24" si="9">G21</f>
        <v>6.4044535388127857</v>
      </c>
      <c r="H24" s="22">
        <f t="shared" si="9"/>
        <v>7.8637295081967205</v>
      </c>
      <c r="I24" s="35">
        <f t="shared" si="9"/>
        <v>9.2466397849462378</v>
      </c>
      <c r="J24" s="35">
        <f t="shared" si="9"/>
        <v>9.5116413690476183</v>
      </c>
      <c r="K24" s="35">
        <f t="shared" si="9"/>
        <v>8.6349153225806443</v>
      </c>
      <c r="L24" s="27">
        <f t="shared" si="9"/>
        <v>9.1183796296296293</v>
      </c>
      <c r="M24" s="35">
        <f t="shared" si="9"/>
        <v>7.6112305555555553</v>
      </c>
      <c r="N24" s="35">
        <f t="shared" si="9"/>
        <v>6.6099408602150538</v>
      </c>
      <c r="O24" s="35">
        <f t="shared" si="9"/>
        <v>7.8476444444444438</v>
      </c>
      <c r="P24" s="27">
        <f t="shared" si="9"/>
        <v>7.348070512820513</v>
      </c>
      <c r="Q24" s="35">
        <f t="shared" si="9"/>
        <v>7.2031975806451616</v>
      </c>
      <c r="R24" s="35">
        <f t="shared" si="9"/>
        <v>7.8485241935483865</v>
      </c>
      <c r="S24" s="35">
        <f t="shared" si="9"/>
        <v>6.8874180555555542</v>
      </c>
      <c r="T24" s="27">
        <f t="shared" si="9"/>
        <v>7.3176730072463769</v>
      </c>
      <c r="U24" s="35">
        <f t="shared" si="9"/>
        <v>5.6739690860215042</v>
      </c>
      <c r="V24" s="35">
        <f t="shared" si="9"/>
        <v>8.5838138888888889</v>
      </c>
      <c r="W24" s="35">
        <f t="shared" si="9"/>
        <v>9.0932849462365599</v>
      </c>
      <c r="X24" s="27">
        <f t="shared" si="9"/>
        <v>7.7749923007246382</v>
      </c>
      <c r="Y24" s="27">
        <f t="shared" si="9"/>
        <v>7.884530936073058</v>
      </c>
      <c r="Z24" s="27">
        <f t="shared" si="9"/>
        <v>7.884530936073058</v>
      </c>
      <c r="AA24" s="27">
        <f t="shared" si="9"/>
        <v>7.884530936073058</v>
      </c>
      <c r="AB24" s="27">
        <f t="shared" si="9"/>
        <v>7.884530936073058</v>
      </c>
    </row>
    <row r="25" spans="1:28" x14ac:dyDescent="0.25">
      <c r="A25" s="37" t="s">
        <v>52</v>
      </c>
      <c r="B25" s="40" t="s">
        <v>43</v>
      </c>
      <c r="C25" s="27"/>
      <c r="D25" s="27"/>
      <c r="E25" s="27"/>
      <c r="F25" s="22"/>
      <c r="G25" s="22"/>
      <c r="H25" s="22"/>
      <c r="I25" s="35"/>
      <c r="J25" s="35"/>
      <c r="K25" s="35"/>
      <c r="L25" s="27"/>
      <c r="M25" s="35"/>
      <c r="N25" s="35"/>
      <c r="O25" s="35"/>
      <c r="P25" s="27"/>
      <c r="Q25" s="35"/>
      <c r="R25" s="35"/>
      <c r="S25" s="35"/>
      <c r="T25" s="27"/>
      <c r="U25" s="35"/>
      <c r="V25" s="35"/>
      <c r="W25" s="35"/>
      <c r="X25" s="27"/>
      <c r="Y25" s="27"/>
      <c r="Z25" s="27"/>
      <c r="AA25" s="27"/>
      <c r="AB25" s="27"/>
    </row>
    <row r="26" spans="1:28" ht="30" customHeight="1" x14ac:dyDescent="0.25">
      <c r="A26" s="37" t="s">
        <v>53</v>
      </c>
      <c r="B26" s="40" t="s">
        <v>45</v>
      </c>
      <c r="C26" s="27"/>
      <c r="D26" s="27">
        <v>6.5319634703196359</v>
      </c>
      <c r="E26" s="27">
        <f>E21</f>
        <v>6.8582859589041094</v>
      </c>
      <c r="F26" s="22">
        <v>6.6563926940639266</v>
      </c>
      <c r="G26" s="22">
        <f>G23</f>
        <v>6.4044535388127857</v>
      </c>
      <c r="H26" s="22">
        <f>H23</f>
        <v>7.8637295081967205</v>
      </c>
      <c r="I26" s="35">
        <f t="shared" ref="I26:Y26" si="10">I21</f>
        <v>9.2466397849462378</v>
      </c>
      <c r="J26" s="35">
        <f t="shared" si="10"/>
        <v>9.5116413690476183</v>
      </c>
      <c r="K26" s="35">
        <f>K21</f>
        <v>8.6349153225806443</v>
      </c>
      <c r="L26" s="27">
        <f t="shared" si="10"/>
        <v>9.1183796296296293</v>
      </c>
      <c r="M26" s="35">
        <f t="shared" si="10"/>
        <v>7.6112305555555553</v>
      </c>
      <c r="N26" s="35">
        <f>N21</f>
        <v>6.6099408602150538</v>
      </c>
      <c r="O26" s="35">
        <f>O21</f>
        <v>7.8476444444444438</v>
      </c>
      <c r="P26" s="27">
        <f t="shared" si="10"/>
        <v>7.348070512820513</v>
      </c>
      <c r="Q26" s="35">
        <f>Q21</f>
        <v>7.2031975806451616</v>
      </c>
      <c r="R26" s="35">
        <f>R21</f>
        <v>7.8485241935483865</v>
      </c>
      <c r="S26" s="35">
        <f>S21</f>
        <v>6.8874180555555542</v>
      </c>
      <c r="T26" s="27">
        <f t="shared" si="10"/>
        <v>7.3176730072463769</v>
      </c>
      <c r="U26" s="35">
        <f>U21</f>
        <v>5.6739690860215042</v>
      </c>
      <c r="V26" s="35">
        <f>V21</f>
        <v>8.5838138888888889</v>
      </c>
      <c r="W26" s="35">
        <f>W21</f>
        <v>9.0932849462365599</v>
      </c>
      <c r="X26" s="27">
        <f t="shared" si="10"/>
        <v>7.7749923007246382</v>
      </c>
      <c r="Y26" s="27">
        <f t="shared" si="10"/>
        <v>7.884530936073058</v>
      </c>
      <c r="Z26" s="27">
        <f>Y26</f>
        <v>7.884530936073058</v>
      </c>
      <c r="AA26" s="27">
        <f>Z26</f>
        <v>7.884530936073058</v>
      </c>
      <c r="AB26" s="27">
        <f>AA26</f>
        <v>7.884530936073058</v>
      </c>
    </row>
    <row r="27" spans="1:28" x14ac:dyDescent="0.25">
      <c r="A27" s="18">
        <v>10</v>
      </c>
      <c r="B27" s="19" t="s">
        <v>54</v>
      </c>
      <c r="C27" s="26"/>
      <c r="D27" s="26">
        <v>18.32</v>
      </c>
      <c r="E27" s="26">
        <v>18.32</v>
      </c>
      <c r="F27" s="20">
        <v>18.32</v>
      </c>
      <c r="G27" s="20">
        <v>18.64</v>
      </c>
      <c r="H27" s="20">
        <v>38.479999999999997</v>
      </c>
      <c r="I27" s="43">
        <v>37.85</v>
      </c>
      <c r="J27" s="43">
        <v>37.85</v>
      </c>
      <c r="K27" s="43">
        <v>37.85</v>
      </c>
      <c r="L27" s="44">
        <v>37.85</v>
      </c>
      <c r="M27" s="43">
        <v>37.85</v>
      </c>
      <c r="N27" s="43">
        <v>37.85</v>
      </c>
      <c r="O27" s="43">
        <v>37.85</v>
      </c>
      <c r="P27" s="44">
        <v>37.85</v>
      </c>
      <c r="Q27" s="43">
        <v>37.85</v>
      </c>
      <c r="R27" s="43">
        <v>37.85</v>
      </c>
      <c r="S27" s="43">
        <v>37.85</v>
      </c>
      <c r="T27" s="44">
        <v>37.85</v>
      </c>
      <c r="U27" s="43">
        <v>37.85</v>
      </c>
      <c r="V27" s="43">
        <v>37.85</v>
      </c>
      <c r="W27" s="43">
        <v>37.85</v>
      </c>
      <c r="X27" s="44">
        <v>37.85</v>
      </c>
      <c r="Y27" s="44">
        <v>37.85</v>
      </c>
      <c r="Z27" s="44">
        <v>37.85</v>
      </c>
      <c r="AA27" s="44">
        <v>37.85</v>
      </c>
      <c r="AB27" s="44">
        <v>37.85</v>
      </c>
    </row>
    <row r="28" spans="1:28" x14ac:dyDescent="0.25">
      <c r="A28" s="18" t="s">
        <v>55</v>
      </c>
      <c r="B28" s="25" t="s">
        <v>43</v>
      </c>
      <c r="C28" s="45"/>
      <c r="D28" s="45"/>
      <c r="E28" s="45"/>
      <c r="F28" s="46"/>
      <c r="G28" s="46"/>
      <c r="H28" s="46"/>
      <c r="I28" s="47"/>
      <c r="J28" s="47"/>
      <c r="K28" s="47"/>
      <c r="L28" s="45"/>
      <c r="M28" s="47"/>
      <c r="N28" s="47"/>
      <c r="O28" s="47"/>
      <c r="P28" s="45"/>
      <c r="Q28" s="47"/>
      <c r="R28" s="47"/>
      <c r="S28" s="47"/>
      <c r="T28" s="45"/>
      <c r="U28" s="47"/>
      <c r="V28" s="47"/>
      <c r="W28" s="47"/>
      <c r="X28" s="45"/>
      <c r="Y28" s="45"/>
      <c r="Z28" s="45"/>
      <c r="AA28" s="45"/>
      <c r="AB28" s="45"/>
    </row>
    <row r="29" spans="1:28" ht="32.25" customHeight="1" x14ac:dyDescent="0.25">
      <c r="A29" s="18" t="s">
        <v>56</v>
      </c>
      <c r="B29" s="25" t="s">
        <v>45</v>
      </c>
      <c r="C29" s="44"/>
      <c r="D29" s="44">
        <v>18.32</v>
      </c>
      <c r="E29" s="44">
        <v>18.32</v>
      </c>
      <c r="F29" s="48">
        <v>18.32</v>
      </c>
      <c r="G29" s="48">
        <f>G27</f>
        <v>18.64</v>
      </c>
      <c r="H29" s="48">
        <f>H27</f>
        <v>38.479999999999997</v>
      </c>
      <c r="I29" s="43">
        <f t="shared" ref="I29:AB29" si="11">I27</f>
        <v>37.85</v>
      </c>
      <c r="J29" s="43">
        <f t="shared" si="11"/>
        <v>37.85</v>
      </c>
      <c r="K29" s="43">
        <f t="shared" si="11"/>
        <v>37.85</v>
      </c>
      <c r="L29" s="44">
        <f t="shared" si="11"/>
        <v>37.85</v>
      </c>
      <c r="M29" s="43">
        <f t="shared" si="11"/>
        <v>37.85</v>
      </c>
      <c r="N29" s="43">
        <f t="shared" si="11"/>
        <v>37.85</v>
      </c>
      <c r="O29" s="43">
        <f t="shared" si="11"/>
        <v>37.85</v>
      </c>
      <c r="P29" s="44">
        <f t="shared" si="11"/>
        <v>37.85</v>
      </c>
      <c r="Q29" s="43">
        <f t="shared" si="11"/>
        <v>37.85</v>
      </c>
      <c r="R29" s="43">
        <f t="shared" si="11"/>
        <v>37.85</v>
      </c>
      <c r="S29" s="43">
        <f t="shared" si="11"/>
        <v>37.85</v>
      </c>
      <c r="T29" s="44">
        <f t="shared" si="11"/>
        <v>37.85</v>
      </c>
      <c r="U29" s="43">
        <f t="shared" si="11"/>
        <v>37.85</v>
      </c>
      <c r="V29" s="43">
        <f t="shared" si="11"/>
        <v>37.85</v>
      </c>
      <c r="W29" s="43">
        <f t="shared" si="11"/>
        <v>37.85</v>
      </c>
      <c r="X29" s="44">
        <f t="shared" si="11"/>
        <v>37.85</v>
      </c>
      <c r="Y29" s="44">
        <f t="shared" si="11"/>
        <v>37.85</v>
      </c>
      <c r="Z29" s="44">
        <f t="shared" si="11"/>
        <v>37.85</v>
      </c>
      <c r="AA29" s="44">
        <f t="shared" si="11"/>
        <v>37.85</v>
      </c>
      <c r="AB29" s="44">
        <f t="shared" si="11"/>
        <v>37.85</v>
      </c>
    </row>
    <row r="30" spans="1:28" x14ac:dyDescent="0.25">
      <c r="A30" s="49"/>
      <c r="B30" s="49"/>
      <c r="C30" s="50"/>
      <c r="D30" s="50"/>
      <c r="E30" s="50"/>
      <c r="F30" s="50"/>
      <c r="G30" s="50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51"/>
      <c r="Z30" s="51"/>
      <c r="AA30" s="51"/>
      <c r="AB30" s="51"/>
    </row>
    <row r="31" spans="1:28" ht="15.75" x14ac:dyDescent="0.25">
      <c r="A31" s="53"/>
      <c r="C31" s="54"/>
      <c r="D31" s="54"/>
      <c r="E31" s="54"/>
      <c r="F31" s="54"/>
      <c r="G31" s="54"/>
      <c r="H31" s="54"/>
      <c r="K31" s="55"/>
      <c r="L31" s="56"/>
      <c r="M31" s="55"/>
      <c r="N31" s="55"/>
      <c r="O31" s="55"/>
      <c r="P31" s="56"/>
      <c r="Q31" s="55"/>
      <c r="R31" s="55"/>
      <c r="S31" s="55"/>
      <c r="T31" s="56"/>
      <c r="U31" s="55"/>
      <c r="V31" s="55"/>
      <c r="W31" s="55"/>
      <c r="X31" s="56"/>
      <c r="Y31" s="54"/>
      <c r="Z31" s="54"/>
      <c r="AA31" s="54"/>
      <c r="AB31" s="54"/>
    </row>
    <row r="32" spans="1:28" s="57" customFormat="1" ht="19.5" x14ac:dyDescent="0.3">
      <c r="B32" s="58" t="s">
        <v>57</v>
      </c>
      <c r="C32" s="59"/>
      <c r="D32" s="59"/>
      <c r="E32" s="59"/>
      <c r="F32" s="59"/>
      <c r="G32" s="59"/>
      <c r="H32" s="59"/>
      <c r="I32" s="58"/>
      <c r="J32" s="59"/>
      <c r="L32" s="59"/>
      <c r="M32" s="58" t="s">
        <v>58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</row>
    <row r="33" spans="1:28" s="57" customFormat="1" ht="19.5" x14ac:dyDescent="0.3">
      <c r="B33" s="58"/>
      <c r="C33" s="61"/>
      <c r="D33" s="61"/>
      <c r="E33" s="61"/>
      <c r="F33" s="61"/>
      <c r="G33" s="61"/>
      <c r="H33" s="61"/>
      <c r="I33" s="58"/>
      <c r="J33" s="62"/>
      <c r="L33" s="62"/>
      <c r="M33" s="58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1"/>
      <c r="Z33" s="61"/>
      <c r="AA33" s="61"/>
      <c r="AB33" s="61"/>
    </row>
    <row r="34" spans="1:28" s="57" customFormat="1" ht="19.5" x14ac:dyDescent="0.3">
      <c r="B34" s="58" t="s">
        <v>59</v>
      </c>
      <c r="C34" s="59"/>
      <c r="D34" s="59"/>
      <c r="E34" s="59"/>
      <c r="F34" s="59"/>
      <c r="G34" s="59"/>
      <c r="H34" s="59"/>
      <c r="I34" s="58"/>
      <c r="J34" s="59"/>
      <c r="L34" s="59"/>
      <c r="M34" s="58" t="s">
        <v>60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57" customFormat="1" ht="19.5" x14ac:dyDescent="0.3">
      <c r="B35" s="58"/>
      <c r="C35" s="59"/>
      <c r="D35" s="59"/>
      <c r="E35" s="59"/>
      <c r="F35" s="59"/>
      <c r="G35" s="59"/>
      <c r="H35" s="59"/>
      <c r="I35" s="58"/>
      <c r="J35" s="59"/>
      <c r="L35" s="59"/>
      <c r="M35" s="58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s="57" customFormat="1" ht="19.5" x14ac:dyDescent="0.3">
      <c r="B36" s="58" t="s">
        <v>61</v>
      </c>
      <c r="C36" s="59"/>
      <c r="D36" s="59"/>
      <c r="E36" s="59"/>
      <c r="F36" s="59"/>
      <c r="G36" s="59"/>
      <c r="H36" s="59"/>
      <c r="I36" s="58"/>
      <c r="J36" s="59"/>
      <c r="L36" s="59"/>
      <c r="M36" s="58" t="s">
        <v>62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x14ac:dyDescent="0.25">
      <c r="J37" s="64"/>
    </row>
    <row r="39" spans="1:28" x14ac:dyDescent="0.25">
      <c r="J39" s="64"/>
    </row>
    <row r="43" spans="1:28" x14ac:dyDescent="0.25">
      <c r="K43" s="65"/>
    </row>
    <row r="44" spans="1:28" x14ac:dyDescent="0.25">
      <c r="K44" s="65"/>
    </row>
    <row r="48" spans="1:28" x14ac:dyDescent="0.25">
      <c r="A48"/>
      <c r="B48"/>
    </row>
    <row r="49" spans="1:2" x14ac:dyDescent="0.25">
      <c r="A49"/>
      <c r="B49"/>
    </row>
    <row r="50" spans="1:2" x14ac:dyDescent="0.25">
      <c r="A50" s="67"/>
      <c r="B50" s="67"/>
    </row>
    <row r="51" spans="1:2" x14ac:dyDescent="0.25">
      <c r="A51" s="67"/>
      <c r="B51" s="67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</sheetData>
  <mergeCells count="2">
    <mergeCell ref="A3:X3"/>
    <mergeCell ref="A50:B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2020-04-20T07:16:39Z</dcterms:modified>
</cp:coreProperties>
</file>